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630"/>
  </bookViews>
  <sheets>
    <sheet name="2020公示" sheetId="1" r:id="rId1"/>
  </sheets>
  <calcPr calcId="144525"/>
</workbook>
</file>

<file path=xl/calcChain.xml><?xml version="1.0" encoding="utf-8"?>
<calcChain xmlns="http://schemas.openxmlformats.org/spreadsheetml/2006/main">
  <c r="X10" i="1" l="1"/>
  <c r="V10" i="1"/>
  <c r="T10" i="1"/>
  <c r="S10" i="1"/>
  <c r="R10" i="1"/>
  <c r="Q10" i="1"/>
  <c r="P10" i="1"/>
  <c r="O10" i="1"/>
  <c r="N10" i="1"/>
  <c r="M10" i="1"/>
  <c r="L10" i="1"/>
  <c r="J10" i="1"/>
  <c r="I10" i="1"/>
  <c r="H10" i="1"/>
  <c r="G10" i="1"/>
  <c r="F10" i="1"/>
  <c r="E10" i="1"/>
  <c r="D10" i="1"/>
  <c r="C10" i="1"/>
  <c r="B10" i="1"/>
  <c r="X9" i="1"/>
  <c r="Z9" i="1" s="1"/>
  <c r="W9" i="1"/>
  <c r="Y9" i="1" s="1"/>
  <c r="L9" i="1"/>
  <c r="K9" i="1"/>
  <c r="X8" i="1"/>
  <c r="Z8" i="1" s="1"/>
  <c r="W8" i="1"/>
  <c r="Y8" i="1" s="1"/>
  <c r="X7" i="1"/>
  <c r="Z7" i="1" s="1"/>
  <c r="W7" i="1"/>
  <c r="Y7" i="1" s="1"/>
  <c r="L7" i="1"/>
  <c r="K7" i="1"/>
  <c r="X6" i="1"/>
  <c r="Z6" i="1" s="1"/>
  <c r="W6" i="1"/>
  <c r="Y6" i="1" s="1"/>
  <c r="L6" i="1"/>
  <c r="K6" i="1"/>
  <c r="K10" i="1" s="1"/>
  <c r="X5" i="1"/>
  <c r="Z5" i="1" s="1"/>
  <c r="W5" i="1"/>
  <c r="Y5" i="1" s="1"/>
  <c r="X4" i="1"/>
  <c r="Z4" i="1" s="1"/>
  <c r="Z10" i="1" s="1"/>
  <c r="W4" i="1"/>
  <c r="Y4" i="1" s="1"/>
  <c r="Y10" i="1" s="1"/>
  <c r="V4" i="1"/>
  <c r="U4" i="1"/>
  <c r="U10" i="1" s="1"/>
  <c r="W10" i="1" l="1"/>
</calcChain>
</file>

<file path=xl/comments1.xml><?xml version="1.0" encoding="utf-8"?>
<comments xmlns="http://schemas.openxmlformats.org/spreadsheetml/2006/main">
  <authors>
    <author>Admin</author>
    <author>Lxtx999.CoM</author>
  </authors>
  <commentList>
    <comment ref="J4" authorId="0">
      <text>
        <r>
          <rPr>
            <b/>
            <sz val="9"/>
            <color indexed="81"/>
            <rFont val="Tahoma"/>
            <family val="2"/>
            <charset val="134"/>
          </rPr>
          <t>Admin:</t>
        </r>
        <r>
          <rPr>
            <sz val="9"/>
            <color indexed="81"/>
            <rFont val="Tahoma"/>
            <family val="2"/>
            <charset val="134"/>
          </rPr>
          <t xml:space="preserve">
2019年1月起调整为1900元/月，补差1200元。</t>
        </r>
      </text>
    </comment>
    <comment ref="Q4" authorId="0">
      <text>
        <r>
          <rPr>
            <b/>
            <sz val="9"/>
            <color indexed="81"/>
            <rFont val="Tahoma"/>
            <family val="2"/>
            <charset val="134"/>
          </rPr>
          <t>Admin:</t>
        </r>
        <r>
          <rPr>
            <sz val="9"/>
            <color indexed="81"/>
            <rFont val="Tahoma"/>
            <family val="2"/>
            <charset val="134"/>
          </rPr>
          <t xml:space="preserve">
星火一居赵永楠、杨天红，一兴吴佳乐各3000元，为中华慈善手拉手。</t>
        </r>
      </text>
    </comment>
    <comment ref="U4" authorId="0">
      <text>
        <r>
          <rPr>
            <b/>
            <sz val="9"/>
            <color indexed="81"/>
            <rFont val="Tahoma"/>
            <family val="2"/>
            <charset val="134"/>
          </rPr>
          <t xml:space="preserve">Admin:
</t>
        </r>
        <r>
          <rPr>
            <b/>
            <sz val="9"/>
            <color indexed="81"/>
            <rFont val="宋体"/>
            <charset val="134"/>
          </rPr>
          <t>慈善特困</t>
        </r>
        <r>
          <rPr>
            <b/>
            <sz val="9"/>
            <color indexed="81"/>
            <rFont val="Tahoma"/>
            <family val="2"/>
            <charset val="134"/>
          </rPr>
          <t xml:space="preserve"> 30
</t>
        </r>
        <r>
          <rPr>
            <b/>
            <sz val="9"/>
            <color indexed="81"/>
            <rFont val="宋体"/>
            <charset val="134"/>
          </rPr>
          <t>慈善一次帮</t>
        </r>
        <r>
          <rPr>
            <b/>
            <sz val="9"/>
            <color indexed="81"/>
            <rFont val="Tahoma"/>
            <family val="2"/>
            <charset val="134"/>
          </rPr>
          <t xml:space="preserve"> 460
</t>
        </r>
        <r>
          <rPr>
            <b/>
            <sz val="9"/>
            <color indexed="81"/>
            <rFont val="宋体"/>
            <charset val="134"/>
          </rPr>
          <t>镇慈善</t>
        </r>
        <r>
          <rPr>
            <b/>
            <sz val="9"/>
            <color indexed="81"/>
            <rFont val="Tahoma"/>
            <family val="2"/>
            <charset val="134"/>
          </rPr>
          <t xml:space="preserve"> 657
综合帮扶59人
</t>
        </r>
      </text>
    </comment>
    <comment ref="I9" authorId="1">
      <text>
        <r>
          <rPr>
            <b/>
            <sz val="9"/>
            <color indexed="81"/>
            <rFont val="宋体"/>
            <charset val="134"/>
          </rPr>
          <t>Lxtx999.CoM:</t>
        </r>
        <r>
          <rPr>
            <sz val="9"/>
            <color indexed="81"/>
            <rFont val="宋体"/>
            <charset val="134"/>
          </rPr>
          <t xml:space="preserve">
吴晨6月起享受困境儿童，朱子轩调整为低保享受补差390</t>
        </r>
      </text>
    </comment>
  </commentList>
</comments>
</file>

<file path=xl/sharedStrings.xml><?xml version="1.0" encoding="utf-8"?>
<sst xmlns="http://schemas.openxmlformats.org/spreadsheetml/2006/main" count="47" uniqueCount="25">
  <si>
    <r>
      <t>2020</t>
    </r>
    <r>
      <rPr>
        <b/>
        <sz val="18"/>
        <rFont val="宋体"/>
        <charset val="134"/>
      </rPr>
      <t>年海湾镇各类救助发放公示</t>
    </r>
    <phoneticPr fontId="4" type="noConversion"/>
  </si>
  <si>
    <r>
      <t>项目</t>
    </r>
    <r>
      <rPr>
        <sz val="8"/>
        <rFont val="Times New Roman"/>
        <family val="1"/>
      </rPr>
      <t xml:space="preserve">  </t>
    </r>
  </si>
  <si>
    <t>低保</t>
    <phoneticPr fontId="4" type="noConversion"/>
  </si>
  <si>
    <t>特困人员供养</t>
    <phoneticPr fontId="4" type="noConversion"/>
  </si>
  <si>
    <t>重残无业</t>
  </si>
  <si>
    <t>困境儿童</t>
  </si>
  <si>
    <t>粮油帮困</t>
  </si>
  <si>
    <t>医疗救助</t>
    <phoneticPr fontId="4" type="noConversion"/>
  </si>
  <si>
    <t>支出型贫困家庭生活救助</t>
    <phoneticPr fontId="4" type="noConversion"/>
  </si>
  <si>
    <t>助学帮困</t>
  </si>
  <si>
    <t>支内帮困</t>
  </si>
  <si>
    <t>社会帮困</t>
    <phoneticPr fontId="4" type="noConversion"/>
  </si>
  <si>
    <t>残疾人补助</t>
    <phoneticPr fontId="4" type="noConversion"/>
  </si>
  <si>
    <t>月合计</t>
  </si>
  <si>
    <t>月份</t>
  </si>
  <si>
    <t>户数</t>
  </si>
  <si>
    <t>人数</t>
  </si>
  <si>
    <t>金额</t>
  </si>
  <si>
    <t>一月</t>
  </si>
  <si>
    <t>二月</t>
  </si>
  <si>
    <t>三月</t>
  </si>
  <si>
    <t>四月</t>
  </si>
  <si>
    <t>五月</t>
  </si>
  <si>
    <t>六月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</si>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</sst>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name val="宋体"/>
      <charset val="134"/>
    </font>
    <font>
      <sz val="12"/>
      <name val="宋体"/>
      <charset val="134"/>
    </font>
    <font>
      <b/>
      <sz val="18"/>
      <name val="Times New Roman"/>
      <family val="1"/>
    </font>
    <font>
      <b/>
      <sz val="18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8"/>
      <name val="Times New Roman"/>
      <family val="1"/>
    </font>
    <font>
      <sz val="11"/>
      <name val="宋体"/>
      <charset val="134"/>
    </font>
    <font>
      <sz val="6"/>
      <name val="宋体"/>
      <charset val="134"/>
    </font>
    <font>
      <b/>
      <sz val="9"/>
      <color indexed="81"/>
      <name val="Tahoma"/>
      <family val="2"/>
      <charset val="134"/>
    </font>
    <font>
      <sz val="9"/>
      <color indexed="81"/>
      <name val="Tahoma"/>
      <family val="2"/>
      <charset val="134"/>
    </font>
    <font>
      <b/>
      <sz val="9"/>
      <color indexed="81"/>
      <name val="宋体"/>
      <charset val="134"/>
    </font>
    <font>
      <sz val="9"/>
      <color indexed="81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Alignment="1">
      <alignment shrinkToFit="1"/>
    </xf>
    <xf numFmtId="0" fontId="5" fillId="0" borderId="7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6" xfId="1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7" fillId="0" borderId="0" xfId="0" applyFont="1"/>
    <xf numFmtId="0" fontId="8" fillId="0" borderId="0" xfId="0" applyFont="1"/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0</xdr:colOff>
      <xdr:row>3</xdr:row>
      <xdr:rowOff>19050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9525" y="495300"/>
          <a:ext cx="314325" cy="666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1"/>
  <sheetViews>
    <sheetView tabSelected="1" zoomScale="118" zoomScaleNormal="118" workbookViewId="0">
      <pane ySplit="3" topLeftCell="A7" activePane="bottomLeft" state="frozen"/>
      <selection activeCell="J16" sqref="J16"/>
      <selection pane="bottomLeft" activeCell="J15" sqref="J15"/>
    </sheetView>
  </sheetViews>
  <sheetFormatPr defaultColWidth="9" defaultRowHeight="14.25"/>
  <cols>
    <col min="1" max="1" width="4.25" customWidth="1"/>
    <col min="2" max="2" width="4" customWidth="1"/>
    <col min="3" max="3" width="4.25" style="16" customWidth="1"/>
    <col min="4" max="4" width="7.125" style="16" customWidth="1"/>
    <col min="5" max="5" width="4.25" customWidth="1"/>
    <col min="6" max="6" width="6.5" customWidth="1"/>
    <col min="7" max="7" width="4.75" customWidth="1"/>
    <col min="8" max="8" width="6.5" customWidth="1"/>
    <col min="9" max="9" width="4" customWidth="1"/>
    <col min="10" max="10" width="6.25" customWidth="1"/>
    <col min="11" max="11" width="4.375" customWidth="1"/>
    <col min="12" max="12" width="6.25" customWidth="1"/>
    <col min="13" max="13" width="4.375" customWidth="1"/>
    <col min="14" max="14" width="6.5" customWidth="1"/>
    <col min="15" max="15" width="4" customWidth="1"/>
    <col min="16" max="16" width="6.875" customWidth="1"/>
    <col min="17" max="17" width="3.875" customWidth="1"/>
    <col min="18" max="18" width="6.25" customWidth="1"/>
    <col min="19" max="19" width="3.875" customWidth="1"/>
    <col min="20" max="20" width="6.625" customWidth="1"/>
    <col min="21" max="21" width="4.75" style="16" customWidth="1"/>
    <col min="22" max="22" width="6.625" customWidth="1"/>
    <col min="23" max="23" width="4.75" customWidth="1"/>
    <col min="24" max="24" width="6.625" customWidth="1"/>
    <col min="25" max="25" width="5.625" customWidth="1"/>
    <col min="26" max="26" width="8.125" customWidth="1"/>
  </cols>
  <sheetData>
    <row r="1" spans="1:26" ht="39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9" customFormat="1" ht="25.5" customHeight="1">
      <c r="A2" s="2" t="s">
        <v>1</v>
      </c>
      <c r="B2" s="3" t="s">
        <v>2</v>
      </c>
      <c r="C2" s="4"/>
      <c r="D2" s="5"/>
      <c r="E2" s="6" t="s">
        <v>3</v>
      </c>
      <c r="F2" s="7"/>
      <c r="G2" s="8" t="s">
        <v>4</v>
      </c>
      <c r="H2" s="8"/>
      <c r="I2" s="8" t="s">
        <v>5</v>
      </c>
      <c r="J2" s="8"/>
      <c r="K2" s="8" t="s">
        <v>6</v>
      </c>
      <c r="L2" s="8"/>
      <c r="M2" s="8" t="s">
        <v>7</v>
      </c>
      <c r="N2" s="8"/>
      <c r="O2" s="6" t="s">
        <v>8</v>
      </c>
      <c r="P2" s="7"/>
      <c r="Q2" s="8" t="s">
        <v>9</v>
      </c>
      <c r="R2" s="8"/>
      <c r="S2" s="8" t="s">
        <v>10</v>
      </c>
      <c r="T2" s="8"/>
      <c r="U2" s="8" t="s">
        <v>11</v>
      </c>
      <c r="V2" s="8"/>
      <c r="W2" s="8" t="s">
        <v>12</v>
      </c>
      <c r="X2" s="8"/>
      <c r="Y2" s="8" t="s">
        <v>13</v>
      </c>
      <c r="Z2" s="8"/>
    </row>
    <row r="3" spans="1:26" s="9" customFormat="1" ht="25.5" customHeight="1">
      <c r="A3" s="10" t="s">
        <v>14</v>
      </c>
      <c r="B3" s="11" t="s">
        <v>15</v>
      </c>
      <c r="C3" s="12" t="s">
        <v>16</v>
      </c>
      <c r="D3" s="12" t="s">
        <v>17</v>
      </c>
      <c r="E3" s="12" t="s">
        <v>16</v>
      </c>
      <c r="F3" s="12" t="s">
        <v>17</v>
      </c>
      <c r="G3" s="12" t="s">
        <v>16</v>
      </c>
      <c r="H3" s="12" t="s">
        <v>17</v>
      </c>
      <c r="I3" s="12" t="s">
        <v>16</v>
      </c>
      <c r="J3" s="12" t="s">
        <v>17</v>
      </c>
      <c r="K3" s="12" t="s">
        <v>16</v>
      </c>
      <c r="L3" s="12" t="s">
        <v>17</v>
      </c>
      <c r="M3" s="12" t="s">
        <v>16</v>
      </c>
      <c r="N3" s="12" t="s">
        <v>17</v>
      </c>
      <c r="O3" s="12" t="s">
        <v>15</v>
      </c>
      <c r="P3" s="12" t="s">
        <v>17</v>
      </c>
      <c r="Q3" s="12" t="s">
        <v>16</v>
      </c>
      <c r="R3" s="12" t="s">
        <v>17</v>
      </c>
      <c r="S3" s="12" t="s">
        <v>16</v>
      </c>
      <c r="T3" s="12" t="s">
        <v>17</v>
      </c>
      <c r="U3" s="12" t="s">
        <v>16</v>
      </c>
      <c r="V3" s="12" t="s">
        <v>17</v>
      </c>
      <c r="W3" s="12" t="s">
        <v>16</v>
      </c>
      <c r="X3" s="12" t="s">
        <v>17</v>
      </c>
      <c r="Y3" s="12" t="s">
        <v>16</v>
      </c>
      <c r="Z3" s="12" t="s">
        <v>17</v>
      </c>
    </row>
    <row r="4" spans="1:26" s="9" customFormat="1" ht="30" customHeight="1">
      <c r="A4" s="12" t="s">
        <v>18</v>
      </c>
      <c r="B4" s="12">
        <v>316</v>
      </c>
      <c r="C4" s="12">
        <v>533</v>
      </c>
      <c r="D4" s="12">
        <v>495040</v>
      </c>
      <c r="E4" s="12">
        <v>15</v>
      </c>
      <c r="F4" s="12">
        <v>22650</v>
      </c>
      <c r="G4" s="12">
        <v>68</v>
      </c>
      <c r="H4" s="12">
        <v>102680</v>
      </c>
      <c r="I4" s="12">
        <v>1</v>
      </c>
      <c r="J4" s="12">
        <v>3100</v>
      </c>
      <c r="K4" s="12">
        <v>261</v>
      </c>
      <c r="L4" s="12">
        <v>16542</v>
      </c>
      <c r="M4" s="12">
        <v>12</v>
      </c>
      <c r="N4" s="12">
        <v>10142</v>
      </c>
      <c r="O4" s="12">
        <v>3</v>
      </c>
      <c r="P4" s="12">
        <v>4131</v>
      </c>
      <c r="Q4" s="12">
        <v>3</v>
      </c>
      <c r="R4" s="12">
        <v>9000</v>
      </c>
      <c r="S4" s="12">
        <v>0</v>
      </c>
      <c r="T4" s="12">
        <v>0</v>
      </c>
      <c r="U4" s="13">
        <f>1147+59</f>
        <v>1206</v>
      </c>
      <c r="V4" s="12">
        <f>610400+176000</f>
        <v>786400</v>
      </c>
      <c r="W4" s="12">
        <f>89+253</f>
        <v>342</v>
      </c>
      <c r="X4" s="12">
        <f>28440+51150</f>
        <v>79590</v>
      </c>
      <c r="Y4" s="12">
        <f t="shared" ref="Y4:Z9" si="0">W4+U4+S4+Q4+O4+M4+K4+I4+G4+E4+C4</f>
        <v>2444</v>
      </c>
      <c r="Z4" s="12">
        <f t="shared" si="0"/>
        <v>1529275</v>
      </c>
    </row>
    <row r="5" spans="1:26" s="9" customFormat="1" ht="30" customHeight="1">
      <c r="A5" s="12" t="s">
        <v>19</v>
      </c>
      <c r="B5" s="12">
        <v>318</v>
      </c>
      <c r="C5" s="12">
        <v>537</v>
      </c>
      <c r="D5" s="12">
        <v>498536</v>
      </c>
      <c r="E5" s="12">
        <v>16</v>
      </c>
      <c r="F5" s="12">
        <v>24160</v>
      </c>
      <c r="G5" s="12">
        <v>68</v>
      </c>
      <c r="H5" s="12">
        <v>102680</v>
      </c>
      <c r="I5" s="12">
        <v>1</v>
      </c>
      <c r="J5" s="12">
        <v>1900</v>
      </c>
      <c r="K5" s="12">
        <v>268</v>
      </c>
      <c r="L5" s="12">
        <v>16476</v>
      </c>
      <c r="M5" s="12">
        <v>5</v>
      </c>
      <c r="N5" s="12">
        <v>39123</v>
      </c>
      <c r="O5" s="12">
        <v>4</v>
      </c>
      <c r="P5" s="12">
        <v>6451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f>89+258</f>
        <v>347</v>
      </c>
      <c r="X5" s="12">
        <f>28350+55050</f>
        <v>83400</v>
      </c>
      <c r="Y5" s="12">
        <f t="shared" si="0"/>
        <v>1246</v>
      </c>
      <c r="Z5" s="12">
        <f t="shared" si="0"/>
        <v>772726</v>
      </c>
    </row>
    <row r="6" spans="1:26" s="9" customFormat="1" ht="30" customHeight="1">
      <c r="A6" s="12" t="s">
        <v>20</v>
      </c>
      <c r="B6" s="12">
        <v>310</v>
      </c>
      <c r="C6" s="12">
        <v>525</v>
      </c>
      <c r="D6" s="12">
        <v>491870</v>
      </c>
      <c r="E6" s="12">
        <v>16</v>
      </c>
      <c r="F6" s="12">
        <v>24160</v>
      </c>
      <c r="G6" s="12">
        <v>68</v>
      </c>
      <c r="H6" s="12">
        <v>102680</v>
      </c>
      <c r="I6" s="12">
        <v>1</v>
      </c>
      <c r="J6" s="12">
        <v>1900</v>
      </c>
      <c r="K6" s="12">
        <f>213+42</f>
        <v>255</v>
      </c>
      <c r="L6" s="12">
        <f>213*72+42*22</f>
        <v>16260</v>
      </c>
      <c r="M6" s="12">
        <v>15</v>
      </c>
      <c r="N6" s="12">
        <v>56464</v>
      </c>
      <c r="O6" s="12">
        <v>5</v>
      </c>
      <c r="P6" s="12">
        <v>8771</v>
      </c>
      <c r="Q6" s="12">
        <v>0</v>
      </c>
      <c r="R6" s="12">
        <v>0</v>
      </c>
      <c r="S6" s="12">
        <v>283</v>
      </c>
      <c r="T6" s="12">
        <v>329720</v>
      </c>
      <c r="U6" s="12">
        <v>0</v>
      </c>
      <c r="V6" s="12">
        <v>0</v>
      </c>
      <c r="W6" s="12">
        <f>88+257</f>
        <v>345</v>
      </c>
      <c r="X6" s="12">
        <f>28230+51900</f>
        <v>80130</v>
      </c>
      <c r="Y6" s="12">
        <f t="shared" si="0"/>
        <v>1513</v>
      </c>
      <c r="Z6" s="12">
        <f t="shared" si="0"/>
        <v>1111955</v>
      </c>
    </row>
    <row r="7" spans="1:26" s="9" customFormat="1" ht="30" customHeight="1">
      <c r="A7" s="12" t="s">
        <v>21</v>
      </c>
      <c r="B7" s="14">
        <v>312</v>
      </c>
      <c r="C7" s="14">
        <v>528</v>
      </c>
      <c r="D7" s="14">
        <v>493871</v>
      </c>
      <c r="E7" s="14">
        <v>15</v>
      </c>
      <c r="F7" s="14">
        <v>22650</v>
      </c>
      <c r="G7" s="14">
        <v>70</v>
      </c>
      <c r="H7" s="14">
        <v>105700</v>
      </c>
      <c r="I7" s="14">
        <v>1</v>
      </c>
      <c r="J7" s="14">
        <v>1900</v>
      </c>
      <c r="K7" s="14">
        <f>216+43</f>
        <v>259</v>
      </c>
      <c r="L7" s="14">
        <f>216*72+43*22</f>
        <v>16498</v>
      </c>
      <c r="M7" s="12">
        <v>7</v>
      </c>
      <c r="N7" s="12">
        <v>24406</v>
      </c>
      <c r="O7" s="14">
        <v>5</v>
      </c>
      <c r="P7" s="14">
        <v>7466</v>
      </c>
      <c r="Q7" s="14">
        <v>0</v>
      </c>
      <c r="R7" s="14">
        <v>0</v>
      </c>
      <c r="S7" s="14">
        <v>0</v>
      </c>
      <c r="T7" s="14">
        <v>0</v>
      </c>
      <c r="U7" s="12">
        <v>108</v>
      </c>
      <c r="V7" s="12">
        <v>103000</v>
      </c>
      <c r="W7" s="12">
        <f>257+89</f>
        <v>346</v>
      </c>
      <c r="X7" s="12">
        <f>51750+28440</f>
        <v>80190</v>
      </c>
      <c r="Y7" s="12">
        <f t="shared" si="0"/>
        <v>1339</v>
      </c>
      <c r="Z7" s="12">
        <f t="shared" si="0"/>
        <v>855681</v>
      </c>
    </row>
    <row r="8" spans="1:26" s="9" customFormat="1" ht="30" customHeight="1">
      <c r="A8" s="12" t="s">
        <v>22</v>
      </c>
      <c r="B8" s="14">
        <v>310</v>
      </c>
      <c r="C8" s="14">
        <v>526</v>
      </c>
      <c r="D8" s="14">
        <v>493766</v>
      </c>
      <c r="E8" s="14">
        <v>18</v>
      </c>
      <c r="F8" s="14">
        <v>27180</v>
      </c>
      <c r="G8" s="14">
        <v>70</v>
      </c>
      <c r="H8" s="14">
        <v>105700</v>
      </c>
      <c r="I8" s="14">
        <v>1</v>
      </c>
      <c r="J8" s="14">
        <v>1900</v>
      </c>
      <c r="K8" s="14">
        <v>260</v>
      </c>
      <c r="L8" s="14">
        <v>16670</v>
      </c>
      <c r="M8" s="12">
        <v>19</v>
      </c>
      <c r="N8" s="12">
        <v>47602</v>
      </c>
      <c r="O8" s="14">
        <v>4</v>
      </c>
      <c r="P8" s="14">
        <v>4904</v>
      </c>
      <c r="Q8" s="14">
        <v>0</v>
      </c>
      <c r="R8" s="14">
        <v>0</v>
      </c>
      <c r="S8" s="14">
        <v>0</v>
      </c>
      <c r="T8" s="14">
        <v>0</v>
      </c>
      <c r="U8" s="12">
        <v>0</v>
      </c>
      <c r="V8" s="12">
        <v>0</v>
      </c>
      <c r="W8" s="12">
        <f>259+90</f>
        <v>349</v>
      </c>
      <c r="X8" s="12">
        <f>52200+29340</f>
        <v>81540</v>
      </c>
      <c r="Y8" s="12">
        <f t="shared" si="0"/>
        <v>1247</v>
      </c>
      <c r="Z8" s="12">
        <f t="shared" si="0"/>
        <v>779262</v>
      </c>
    </row>
    <row r="9" spans="1:26" s="9" customFormat="1" ht="30" customHeight="1">
      <c r="A9" s="12" t="s">
        <v>23</v>
      </c>
      <c r="B9" s="14">
        <v>315</v>
      </c>
      <c r="C9" s="14">
        <v>535</v>
      </c>
      <c r="D9" s="14">
        <v>506603</v>
      </c>
      <c r="E9" s="14">
        <v>19</v>
      </c>
      <c r="F9" s="14">
        <v>28690</v>
      </c>
      <c r="G9" s="14">
        <v>70</v>
      </c>
      <c r="H9" s="14">
        <v>105700</v>
      </c>
      <c r="I9" s="14">
        <v>2</v>
      </c>
      <c r="J9" s="14">
        <v>2290</v>
      </c>
      <c r="K9" s="14">
        <f>223+41</f>
        <v>264</v>
      </c>
      <c r="L9" s="14">
        <f>16056+902</f>
        <v>16958</v>
      </c>
      <c r="M9" s="12">
        <v>21</v>
      </c>
      <c r="N9" s="12">
        <v>67541</v>
      </c>
      <c r="O9" s="14">
        <v>5</v>
      </c>
      <c r="P9" s="14">
        <v>7224</v>
      </c>
      <c r="Q9" s="14">
        <v>0</v>
      </c>
      <c r="R9" s="14">
        <v>0</v>
      </c>
      <c r="S9" s="14">
        <v>287</v>
      </c>
      <c r="T9" s="14">
        <v>269440</v>
      </c>
      <c r="U9" s="12">
        <v>24</v>
      </c>
      <c r="V9" s="12">
        <v>14500</v>
      </c>
      <c r="W9" s="12">
        <f>261+90</f>
        <v>351</v>
      </c>
      <c r="X9" s="12">
        <f>53100+28740</f>
        <v>81840</v>
      </c>
      <c r="Y9" s="12">
        <f t="shared" si="0"/>
        <v>1578</v>
      </c>
      <c r="Z9" s="12">
        <f t="shared" si="0"/>
        <v>1100786</v>
      </c>
    </row>
    <row r="10" spans="1:26" s="9" customFormat="1" ht="30" customHeight="1">
      <c r="A10" s="12" t="s">
        <v>24</v>
      </c>
      <c r="B10" s="12">
        <f>SUM(B4:B9)</f>
        <v>1881</v>
      </c>
      <c r="C10" s="12">
        <f>SUM(C4:C9)</f>
        <v>3184</v>
      </c>
      <c r="D10" s="12">
        <f>SUM(D4:D9)</f>
        <v>2979686</v>
      </c>
      <c r="E10" s="12">
        <f>SUM(E4:E9)</f>
        <v>99</v>
      </c>
      <c r="F10" s="12">
        <f>SUM(F4:F9)</f>
        <v>149490</v>
      </c>
      <c r="G10" s="12">
        <f>SUM(G4:G9)</f>
        <v>414</v>
      </c>
      <c r="H10" s="12">
        <f>SUM(H4:H9)</f>
        <v>625140</v>
      </c>
      <c r="I10" s="12">
        <f>SUM(I4:I9)</f>
        <v>7</v>
      </c>
      <c r="J10" s="12">
        <f>SUM(J4:J9)</f>
        <v>12990</v>
      </c>
      <c r="K10" s="12">
        <f>SUM(K4:K9)</f>
        <v>1567</v>
      </c>
      <c r="L10" s="12">
        <f>SUM(L4:L9)</f>
        <v>99404</v>
      </c>
      <c r="M10" s="12">
        <f>SUM(M4:M9)</f>
        <v>79</v>
      </c>
      <c r="N10" s="12">
        <f>SUM(N4:N9)</f>
        <v>245278</v>
      </c>
      <c r="O10" s="12">
        <f>SUM(O4:O9)</f>
        <v>26</v>
      </c>
      <c r="P10" s="12">
        <f>SUM(P4:P9)</f>
        <v>38947</v>
      </c>
      <c r="Q10" s="12">
        <f>SUM(Q4:Q9)</f>
        <v>3</v>
      </c>
      <c r="R10" s="12">
        <f>SUM(R4:R9)</f>
        <v>9000</v>
      </c>
      <c r="S10" s="12">
        <f>SUM(S4:S9)</f>
        <v>570</v>
      </c>
      <c r="T10" s="12">
        <f>SUM(T4:T9)</f>
        <v>599160</v>
      </c>
      <c r="U10" s="12">
        <f>SUM(U4:U9)</f>
        <v>1338</v>
      </c>
      <c r="V10" s="12">
        <f>SUM(V4:V9)</f>
        <v>903900</v>
      </c>
      <c r="W10" s="12">
        <f>SUM(W4:W9)</f>
        <v>2080</v>
      </c>
      <c r="X10" s="12">
        <f>SUM(X4:X9)</f>
        <v>486690</v>
      </c>
      <c r="Y10" s="12">
        <f>SUM(Y4:Y9)</f>
        <v>9367</v>
      </c>
      <c r="Z10" s="12">
        <f>SUM(Z4:Z9)</f>
        <v>6149685</v>
      </c>
    </row>
    <row r="11" spans="1:26" s="15" customFormat="1">
      <c r="C11" s="16"/>
      <c r="D11" s="16"/>
      <c r="S11"/>
      <c r="T11"/>
      <c r="U11" s="16"/>
    </row>
  </sheetData>
  <mergeCells count="13">
    <mergeCell ref="U2:V2"/>
    <mergeCell ref="W2:X2"/>
    <mergeCell ref="Y2:Z2"/>
    <mergeCell ref="A1:Z1"/>
    <mergeCell ref="B2:D2"/>
    <mergeCell ref="E2:F2"/>
    <mergeCell ref="G2:H2"/>
    <mergeCell ref="I2:J2"/>
    <mergeCell ref="K2:L2"/>
    <mergeCell ref="M2:N2"/>
    <mergeCell ref="O2:P2"/>
    <mergeCell ref="Q2:R2"/>
    <mergeCell ref="S2:T2"/>
  </mergeCells>
  <phoneticPr fontId="4" type="noConversion"/>
  <pageMargins left="0.5" right="0.49" top="0.78740157480314965" bottom="0.74803149606299213" header="0.51181102362204722" footer="0.51181102362204722"/>
  <pageSetup paperSize="9" scale="90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2020公示</vt:lpstr>
    </vt:vector>
  </TitlesOfParts>
  <Company>Lxtx999.CoM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Lxtx999.CoM</dc:creator>
  <cp:lastModifiedBy>Lxtx999.CoM</cp:lastModifiedBy>
  <dcterms:created xsi:type="dcterms:W3CDTF">2020-07-06T01:20:39Z</dcterms:created>
  <dcterms:modified xsi:type="dcterms:W3CDTF">2020-07-06T01:21:22Z</dcterms:modified>
</cp:coreProperties>
</file>