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40" windowHeight="12282"/>
  </bookViews>
  <sheets>
    <sheet name="定稿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<sst xmlns="http://schemas.openxmlformats.org/spreadsheetml/2006/main" count="555" uniqueCount="353">
  <si>
    <t>附件3：</t>
  </si>
  <si>
    <t xml:space="preserve">    奉贤区2025年度粮食合作社水稻规模经营面积补贴资金明细表</t>
  </si>
  <si>
    <t>街镇、开发区</t>
  </si>
  <si>
    <t>村名</t>
  </si>
  <si>
    <t>合作社（单位）名称</t>
  </si>
  <si>
    <t>上报面积（亩）</t>
  </si>
  <si>
    <t>进入流转平台合同面积（亩）</t>
  </si>
  <si>
    <t>土地流转价格（元/亩）</t>
  </si>
  <si>
    <t>认定      面积（亩）</t>
  </si>
  <si>
    <t>总分</t>
  </si>
  <si>
    <t>补贴标准（元/亩）</t>
  </si>
  <si>
    <t>200亩以内、区级及集体经济组织认定的面积、补贴金额</t>
  </si>
  <si>
    <t>200亩以外非集体经济组织认定的面积、补贴金额</t>
  </si>
  <si>
    <t>补贴金额（奉城、四团、庄行区补70%，镇配30%，其余各镇区补60%，镇配40%）</t>
  </si>
  <si>
    <t>备注</t>
  </si>
  <si>
    <t>面积（亩）</t>
  </si>
  <si>
    <t>金额（元）</t>
  </si>
  <si>
    <t>合计补贴金额（元）</t>
  </si>
  <si>
    <t>其中</t>
  </si>
  <si>
    <t>区级</t>
  </si>
  <si>
    <t>镇级</t>
  </si>
  <si>
    <t>合计</t>
  </si>
  <si>
    <t>南桥</t>
  </si>
  <si>
    <t>江海村</t>
  </si>
  <si>
    <t>上海群燕农产品产销专业合作社</t>
  </si>
  <si>
    <t>上海垄丰农产品产销专业合作社</t>
  </si>
  <si>
    <t>上海梦渚农业专业合作社</t>
  </si>
  <si>
    <t>沈陆村</t>
  </si>
  <si>
    <t>上海玺爱农产品专业合作社</t>
  </si>
  <si>
    <t>上海骏邺农产品专业合作社</t>
  </si>
  <si>
    <t>上海沈陆粮食种植专业合作社</t>
  </si>
  <si>
    <t>上海实至农业科技发展有限公司</t>
  </si>
  <si>
    <t>六墩村</t>
  </si>
  <si>
    <t>上海沐恩农业专业合作社</t>
  </si>
  <si>
    <t>区级合作社</t>
  </si>
  <si>
    <t>华严村</t>
  </si>
  <si>
    <t>上海良欢粮食种植合作社</t>
  </si>
  <si>
    <t>上海才娟粮食种植合作社</t>
  </si>
  <si>
    <t>杨王村</t>
  </si>
  <si>
    <t>上海玉穗特种葡萄种植有限公司</t>
  </si>
  <si>
    <t>小计</t>
  </si>
  <si>
    <t>11家</t>
  </si>
  <si>
    <t>奉城</t>
  </si>
  <si>
    <t>盐行村</t>
  </si>
  <si>
    <t>上海炎青粮食种植专业合作社</t>
  </si>
  <si>
    <t>股份制</t>
  </si>
  <si>
    <t>护民村</t>
  </si>
  <si>
    <t>上海振茸农业专业合作社</t>
  </si>
  <si>
    <t>上海奉联农产品产销合作社</t>
  </si>
  <si>
    <t>塘外村</t>
  </si>
  <si>
    <t>上海千本农业科技有限公司</t>
  </si>
  <si>
    <t>大门村</t>
  </si>
  <si>
    <t>上海奉伍农机服务专业合作社</t>
  </si>
  <si>
    <t>上海稼粮农产品专业合作社</t>
  </si>
  <si>
    <t>洪东村</t>
  </si>
  <si>
    <t>上海洪北粮食种植专业合作社</t>
  </si>
  <si>
    <t>上海翊苗农业专业合作社</t>
  </si>
  <si>
    <t>协新村</t>
  </si>
  <si>
    <t>上海茉萁粮食种植专业合作社</t>
  </si>
  <si>
    <t>上海祥正粮食种植专业合作社</t>
  </si>
  <si>
    <t>新民村</t>
  </si>
  <si>
    <t>上海齐兴粮食种植专业合作社</t>
  </si>
  <si>
    <t>朱新村</t>
  </si>
  <si>
    <t>上海朱新粮食专业合作社</t>
  </si>
  <si>
    <t>集体合作社</t>
  </si>
  <si>
    <t>上海传云蔬菜种植专业合作社</t>
  </si>
  <si>
    <t>集贤村</t>
  </si>
  <si>
    <t>上海贤友粮食种植专业合作社</t>
  </si>
  <si>
    <t>未评级，超200亩</t>
  </si>
  <si>
    <t>灯民村</t>
  </si>
  <si>
    <t>八字村</t>
  </si>
  <si>
    <t>路口村</t>
  </si>
  <si>
    <t>永民村</t>
  </si>
  <si>
    <t>爱民村</t>
  </si>
  <si>
    <t>上海博丽农业专业合作社</t>
  </si>
  <si>
    <t>联民村</t>
  </si>
  <si>
    <t>上海屠亿屠农业专业合作社</t>
  </si>
  <si>
    <t>上海花野粮食种植专业合作社</t>
  </si>
  <si>
    <t>北门村</t>
  </si>
  <si>
    <t>白衣聚村</t>
  </si>
  <si>
    <t>19家</t>
  </si>
  <si>
    <t>庄行</t>
  </si>
  <si>
    <t>吕桥村</t>
  </si>
  <si>
    <t>上海庄北粮食种植专业合作社</t>
  </si>
  <si>
    <t>上海庄邬农机服务专业合作社</t>
  </si>
  <si>
    <t>长堤村</t>
  </si>
  <si>
    <t>上海丰禾农业有限公司</t>
  </si>
  <si>
    <t>上海奉合果蔬种植专业合作社</t>
  </si>
  <si>
    <t>芦泾村</t>
  </si>
  <si>
    <t>上海辉宏水产养殖专业合作社</t>
  </si>
  <si>
    <t>上海国秀农产品专业合作社</t>
  </si>
  <si>
    <t>潘垫村</t>
  </si>
  <si>
    <t>上海禾苗壮粮食专业合作社</t>
  </si>
  <si>
    <t>上海煜豪农业种植专业合作社</t>
  </si>
  <si>
    <t>新华村</t>
  </si>
  <si>
    <t>上海金门种子有限公司</t>
  </si>
  <si>
    <t>上海南亩田农机服务专业合作社</t>
  </si>
  <si>
    <t>杨溇村</t>
  </si>
  <si>
    <t>上海谷满香粮食种植专业合作社</t>
  </si>
  <si>
    <t>上海贤玉农业专业合作社</t>
  </si>
  <si>
    <t>存古村</t>
  </si>
  <si>
    <t>上海牛奋粮食种植专业合作社</t>
  </si>
  <si>
    <t>西校村</t>
  </si>
  <si>
    <t>上海西就农业资源经营专业合作社</t>
  </si>
  <si>
    <t>上海奉嘉粮食种植专业合作社</t>
  </si>
  <si>
    <t>上海西跃农机服务专业合作社</t>
  </si>
  <si>
    <t>马路村</t>
  </si>
  <si>
    <t>上海贺禧粮食种植专业合作社</t>
  </si>
  <si>
    <t>上海辉贤波尔山羊养殖专业合作社</t>
  </si>
  <si>
    <t>上海美仁农机服务专业合作社</t>
  </si>
  <si>
    <t>浦秀村</t>
  </si>
  <si>
    <t>上海浦强农业资源经营专业合作社</t>
  </si>
  <si>
    <t>渔沥村</t>
  </si>
  <si>
    <t>上海卓娅农产品产销专业合作社</t>
  </si>
  <si>
    <t>上海裕合粮食种植专业合作社</t>
  </si>
  <si>
    <t>上海惠兴农业资源经营专业合作社</t>
  </si>
  <si>
    <t>新叶村</t>
  </si>
  <si>
    <t>上海新叶村农业资源经营专业合作社</t>
  </si>
  <si>
    <t>上海腾达兔业专业合作社</t>
  </si>
  <si>
    <t>张塘村</t>
  </si>
  <si>
    <t>上海贤裕农产品专业合作社</t>
  </si>
  <si>
    <t>上海子裕农产品产销专业合作社</t>
  </si>
  <si>
    <t>上海众熠农产品产销专业合作社</t>
  </si>
  <si>
    <t>上海贤塘果蔬种植专业合作社</t>
  </si>
  <si>
    <t>上海宇通粮食种植专业合作社</t>
  </si>
  <si>
    <t>上海姚泾粮食种植专业合作社</t>
  </si>
  <si>
    <t>上海慷禾农产品专业合作社</t>
  </si>
  <si>
    <t>上海玉章禽蛋专业合作社</t>
  </si>
  <si>
    <t>长浜村</t>
  </si>
  <si>
    <t>上海群超农副产品产销专业合作社</t>
  </si>
  <si>
    <t>上海茂喆农机服务专业合作社</t>
  </si>
  <si>
    <t>上海丰芦粮食种植专业合作社</t>
  </si>
  <si>
    <t>36家</t>
  </si>
  <si>
    <t>金汇</t>
  </si>
  <si>
    <t>金星村</t>
  </si>
  <si>
    <t>上海欣星粮食种植专业合作社</t>
  </si>
  <si>
    <t>上海青贤农产品专业合作社</t>
  </si>
  <si>
    <t>上海贤佑农业专业合作社</t>
  </si>
  <si>
    <t>新强村</t>
  </si>
  <si>
    <t>上海金盈农机服务专业合作社</t>
  </si>
  <si>
    <t>上海悠蓝农机服务专业合作社</t>
  </si>
  <si>
    <t>上海满溢粮食种植专业合作社</t>
  </si>
  <si>
    <t>百曲村</t>
  </si>
  <si>
    <t>上海百徐果蔬专业合作社</t>
  </si>
  <si>
    <t>上海玖童农业专业合作社</t>
  </si>
  <si>
    <t>上海费建农机服务专业合作社</t>
  </si>
  <si>
    <t>上海双禾农业专业合作社</t>
  </si>
  <si>
    <t>上海碧然果蔬专业合作社</t>
  </si>
  <si>
    <t>行前村</t>
  </si>
  <si>
    <t>光辉村</t>
  </si>
  <si>
    <t>上海资福粮食种植专业合作社</t>
  </si>
  <si>
    <t>上海巢杰粮食种植专业合作社</t>
  </si>
  <si>
    <t>上海泰灵农产品专业合作社</t>
  </si>
  <si>
    <t>上海玉康粮食种植专业合作社</t>
  </si>
  <si>
    <t>上海溱湖农产品经销专业合作社</t>
  </si>
  <si>
    <t>北丁村</t>
  </si>
  <si>
    <t>上海新丁粮食种植专业合作社</t>
  </si>
  <si>
    <t>上海行民粮食种植专业合作社</t>
  </si>
  <si>
    <t>上海子旺农业专业合作社</t>
  </si>
  <si>
    <t>上海顺芬蔬菜种植专业合作社</t>
  </si>
  <si>
    <t>梅园村</t>
  </si>
  <si>
    <t>上海奉美农业种植专业合作社</t>
  </si>
  <si>
    <t>乐善村</t>
  </si>
  <si>
    <t>祖民（上海）农业专业合作社</t>
  </si>
  <si>
    <t>上海昕枫农产品专业合作社</t>
  </si>
  <si>
    <t>未评级，两个镇超200亩</t>
  </si>
  <si>
    <t>上海丰如佳禾农业专业合作社</t>
  </si>
  <si>
    <t>上海末农果蔬种植专业合作社</t>
  </si>
  <si>
    <t>南陈村</t>
  </si>
  <si>
    <t>上海全谷农业专业合作社</t>
  </si>
  <si>
    <t>上海若意粮食专业合作社</t>
  </si>
  <si>
    <t>梁典村</t>
  </si>
  <si>
    <t>上海贤衷水产品专业合作社</t>
  </si>
  <si>
    <t>资福村</t>
  </si>
  <si>
    <t>上海唯之农业发展专业合作社</t>
  </si>
  <si>
    <t>上海粟禾粮食种植专业合作社</t>
  </si>
  <si>
    <t>上海爱瑞橙农业专业合作社</t>
  </si>
  <si>
    <t>金资（上海）粮食专业合作社</t>
  </si>
  <si>
    <t>周家村</t>
  </si>
  <si>
    <t>墩头村</t>
  </si>
  <si>
    <t>上海双顺粮食种植专业合作社</t>
  </si>
  <si>
    <t>31家</t>
  </si>
  <si>
    <t>四团</t>
  </si>
  <si>
    <t>三坎村</t>
  </si>
  <si>
    <t>上海亦博果蔬种植专业合作社</t>
  </si>
  <si>
    <t>镇西</t>
  </si>
  <si>
    <t>上海奉贤闵明粮食种植专业合作社</t>
  </si>
  <si>
    <t>上海贤优农机服务专业合作社</t>
  </si>
  <si>
    <t>大桥</t>
  </si>
  <si>
    <t>上海南岩粮食种植专业合作社</t>
  </si>
  <si>
    <t>新桥</t>
  </si>
  <si>
    <t>上海欣桥粮食种植专业合作社</t>
  </si>
  <si>
    <t>上海团青农机服务专业合作社</t>
  </si>
  <si>
    <t>上海渝开食用菌专业合作社</t>
  </si>
  <si>
    <t>上海荣宏粮食专业合作社</t>
  </si>
  <si>
    <t>长堰</t>
  </si>
  <si>
    <t>上海优味园农业专业合作社</t>
  </si>
  <si>
    <t>上海鑫堃果蔬专业合作社</t>
  </si>
  <si>
    <t>上海众源蔬菜种植专业合作社</t>
  </si>
  <si>
    <t>上海皇健粮食种植专业合作社</t>
  </si>
  <si>
    <t>上海乐颐农副产品产销专业合作社</t>
  </si>
  <si>
    <t>渔墩</t>
  </si>
  <si>
    <t>上海荆旺果蔬种植专业合作社</t>
  </si>
  <si>
    <t>夏家</t>
  </si>
  <si>
    <t>上海团贤农机服务专业合作社</t>
  </si>
  <si>
    <t>上海多篱生态科技中心</t>
  </si>
  <si>
    <t>拾村</t>
  </si>
  <si>
    <t>上海奉四粮食种植专业合作社</t>
  </si>
  <si>
    <t>渔洋</t>
  </si>
  <si>
    <t>上海汇硕农产品专业合作社</t>
  </si>
  <si>
    <t>上海筱狄农业专业合作社</t>
  </si>
  <si>
    <t>向阳</t>
  </si>
  <si>
    <t>平海</t>
  </si>
  <si>
    <t>上海义光粮食种植专业合作社</t>
  </si>
  <si>
    <t>三团港</t>
  </si>
  <si>
    <t>上海艳嘉农机服务专业合作社</t>
  </si>
  <si>
    <t>上海帮贤农机服务专业合作社</t>
  </si>
  <si>
    <t>五四</t>
  </si>
  <si>
    <t>上海思贤农产品产销专业合作社</t>
  </si>
  <si>
    <r>
      <rPr>
        <sz val="9"/>
        <rFont val="仿宋"/>
        <charset val="134"/>
      </rPr>
      <t>上海品贤农业科技发展有限公司</t>
    </r>
    <r>
      <rPr>
        <sz val="9"/>
        <rFont val="Nimbus Roman No9 L"/>
        <charset val="134"/>
      </rPr>
      <t> </t>
    </r>
  </si>
  <si>
    <t>横桥</t>
  </si>
  <si>
    <t xml:space="preserve">上海传云蔬菜种植专业合作社 </t>
  </si>
  <si>
    <t>杨家宅</t>
  </si>
  <si>
    <t>上海田希农产品专业合作社</t>
  </si>
  <si>
    <t>上海皓悦果蔬种植专业合作社</t>
  </si>
  <si>
    <t>红庄</t>
  </si>
  <si>
    <t>民福</t>
  </si>
  <si>
    <t>上海大穰农产品产销专业合作社</t>
  </si>
  <si>
    <t>邵靴</t>
  </si>
  <si>
    <t>海湾飞地</t>
  </si>
  <si>
    <t>上海玉叶虾业养殖专业合作社</t>
  </si>
  <si>
    <t>储备用地</t>
  </si>
  <si>
    <t>青村</t>
  </si>
  <si>
    <t>朱店</t>
  </si>
  <si>
    <t>和中</t>
  </si>
  <si>
    <t>西吴</t>
  </si>
  <si>
    <t>北唐</t>
  </si>
  <si>
    <t>湾张</t>
  </si>
  <si>
    <t>张弄</t>
  </si>
  <si>
    <t>姚家</t>
  </si>
  <si>
    <t>李窑</t>
  </si>
  <si>
    <t>南星</t>
  </si>
  <si>
    <t>上海乐贤农产品产销专业合作社</t>
  </si>
  <si>
    <t>桃园</t>
  </si>
  <si>
    <t>上海青叶农业专业合作社</t>
  </si>
  <si>
    <t>申隆二村</t>
  </si>
  <si>
    <t>上海贤风农产品产销专业合作社</t>
  </si>
  <si>
    <t>石海</t>
  </si>
  <si>
    <t>工农</t>
  </si>
  <si>
    <t>上海梓丰农产品经销专业合作社</t>
  </si>
  <si>
    <t>上海昶融农业专业合作社</t>
  </si>
  <si>
    <t>上海翠乔粮食专业合作社</t>
  </si>
  <si>
    <t>上海岱柏农产品产销专业合作社</t>
  </si>
  <si>
    <t>钱忠</t>
  </si>
  <si>
    <t>上海果佳谷农业种植合作社</t>
  </si>
  <si>
    <t>上海惠群蔬菜种植专业合作社</t>
  </si>
  <si>
    <t>上海金淼农机化服务专业合作社</t>
  </si>
  <si>
    <t>上海六宸水产养殖专业合作社</t>
  </si>
  <si>
    <t>新张</t>
  </si>
  <si>
    <t>上海青彬农产品产销专业合作社</t>
  </si>
  <si>
    <t>花角</t>
  </si>
  <si>
    <t>上海青硕农产品专业合作社</t>
  </si>
  <si>
    <t>陶宅</t>
  </si>
  <si>
    <t>上海稳基粮食种植专业合作社</t>
  </si>
  <si>
    <t>上海贤平农业专业合作社</t>
  </si>
  <si>
    <t>上海乡春农产品专业合作社</t>
  </si>
  <si>
    <t>岳和</t>
  </si>
  <si>
    <t>上海裕韵农产品产销专业合作社</t>
  </si>
  <si>
    <t>上海点甜智能科技有限公司</t>
  </si>
  <si>
    <t>21家</t>
  </si>
  <si>
    <t>柘林</t>
  </si>
  <si>
    <t>夹路</t>
  </si>
  <si>
    <t>上海同达粮食种植专业合作社</t>
  </si>
  <si>
    <t>海湾</t>
  </si>
  <si>
    <t>上海田园药香农业科技有限公司</t>
  </si>
  <si>
    <t>上海张奉粮食种植专业合作社</t>
  </si>
  <si>
    <t>上海景稔粮食种植专业合作社</t>
  </si>
  <si>
    <t>南胜</t>
  </si>
  <si>
    <t>上海裕枫粮食种植专业合作社</t>
  </si>
  <si>
    <t>上海刘郑粮食种植专业合作社</t>
  </si>
  <si>
    <t>兴园</t>
  </si>
  <si>
    <t>上海铮顺农业专业合作社</t>
  </si>
  <si>
    <t>上海智君水产养殖专业合作社</t>
  </si>
  <si>
    <t>上海兴园粮食种植专业合作社</t>
  </si>
  <si>
    <t>冯桥居委</t>
  </si>
  <si>
    <t>上海思阳农产品专业合作社</t>
  </si>
  <si>
    <t>新寺</t>
  </si>
  <si>
    <t>上海继龙农机服务专业合作社</t>
  </si>
  <si>
    <t>三桥</t>
  </si>
  <si>
    <t>华亭</t>
  </si>
  <si>
    <t>上海曹野农业发展有限公司</t>
  </si>
  <si>
    <t>法华</t>
  </si>
  <si>
    <t>营房</t>
  </si>
  <si>
    <t>王家圩</t>
  </si>
  <si>
    <t>上海纪梅农机服务专业合作社</t>
  </si>
  <si>
    <t>上海王家圩粮食种植专业合作社</t>
  </si>
  <si>
    <t>迎龙</t>
  </si>
  <si>
    <t>胡桥</t>
  </si>
  <si>
    <t>上海双琴粮食种植专业合作社</t>
  </si>
  <si>
    <t>17家</t>
  </si>
  <si>
    <t>西渡</t>
  </si>
  <si>
    <t>关港</t>
  </si>
  <si>
    <t>上海诗佳粮食专业合作社</t>
  </si>
  <si>
    <t>金港</t>
  </si>
  <si>
    <t>上海南桥金港粮食种植专业合作社</t>
  </si>
  <si>
    <t>五宅</t>
  </si>
  <si>
    <t>上海龙利侬农业种植专业合作社</t>
  </si>
  <si>
    <t>益民</t>
  </si>
  <si>
    <t>上海悠陶生态农业专业合作社</t>
  </si>
  <si>
    <t>南渡</t>
  </si>
  <si>
    <t>上海容喧粮食专业合作社</t>
  </si>
  <si>
    <t>上海南渡粮食种植专业合作社</t>
  </si>
  <si>
    <t>北新</t>
  </si>
  <si>
    <t>上海新北粮食种植专业合作社</t>
  </si>
  <si>
    <t>灯塔</t>
  </si>
  <si>
    <t>上海鸿宝粮食种植专业合作社</t>
  </si>
  <si>
    <t>发展</t>
  </si>
  <si>
    <t>上海肖中粮食种植专业合作社</t>
  </si>
  <si>
    <t>10家</t>
  </si>
  <si>
    <t>头桥</t>
  </si>
  <si>
    <t>北宋</t>
  </si>
  <si>
    <t>上海亿熙农产品产销专业合作社</t>
  </si>
  <si>
    <t>蔡家桥</t>
  </si>
  <si>
    <t>上海蔚兴农产品专业合作社</t>
  </si>
  <si>
    <t>戴家</t>
  </si>
  <si>
    <t>上海建贤粮食产销专业合作社</t>
  </si>
  <si>
    <t>东新市</t>
  </si>
  <si>
    <t>上海海磊果蔬专业合作社</t>
  </si>
  <si>
    <t>二桥</t>
  </si>
  <si>
    <t>上海北星农业专业合作社</t>
  </si>
  <si>
    <t>上海飞奔水产养殖专业合作社</t>
  </si>
  <si>
    <t>上海东樟记生态农业专业合作社</t>
  </si>
  <si>
    <t>分水墩</t>
  </si>
  <si>
    <t>冯家</t>
  </si>
  <si>
    <t>上海三分田农业专业合作社</t>
  </si>
  <si>
    <t>上海阅奉水产养殖专业合作社</t>
  </si>
  <si>
    <t>红旗</t>
  </si>
  <si>
    <t>上海克农食用菌培育专业合作社</t>
  </si>
  <si>
    <t>陆家桥</t>
  </si>
  <si>
    <t>上海东峡生态农业专业合作社</t>
  </si>
  <si>
    <t>上海陆家桥生态农业发展专业合作社</t>
  </si>
  <si>
    <t>上海城贤农业专业合作社</t>
  </si>
  <si>
    <t>南宋</t>
  </si>
  <si>
    <t>幸福</t>
  </si>
  <si>
    <t>14家</t>
  </si>
  <si>
    <t>上海沐恩农业专业合
作社</t>
  </si>
  <si>
    <t>3家</t>
  </si>
  <si>
    <t>海湾旅游区</t>
  </si>
  <si>
    <t>上海瀛奥粮食种植专业合作社</t>
  </si>
  <si>
    <t>上海百村建设发展有限公司</t>
  </si>
  <si>
    <t>2家</t>
  </si>
  <si>
    <t>临港托管地</t>
  </si>
  <si>
    <t>1家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</si>
</sst>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  <numFmt numFmtId="178" formatCode="0_);[Red]\(0\)"/>
    <numFmt numFmtId="179" formatCode="0.00_ "/>
  </numFmts>
  <fonts count="36">
    <font>
      <sz val="11"/>
      <color theme="1"/>
      <name val="Tahoma"/>
      <charset val="134"/>
    </font>
    <font>
      <sz val="9"/>
      <color theme="1"/>
      <name val="Tahoma"/>
      <charset val="134"/>
    </font>
    <font>
      <b/>
      <sz val="12"/>
      <color theme="1"/>
      <name val="宋体"/>
      <charset val="134"/>
      <scheme val="major"/>
    </font>
    <font>
      <sz val="9"/>
      <color theme="1"/>
      <name val="仿宋"/>
      <charset val="134"/>
    </font>
    <font>
      <b/>
      <sz val="9"/>
      <color theme="1"/>
      <name val="仿宋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sz val="10"/>
      <color rgb="FF000000"/>
      <name val="仿宋"/>
      <charset val="134"/>
    </font>
    <font>
      <sz val="11"/>
      <name val="仿宋"/>
      <charset val="134"/>
    </font>
    <font>
      <sz val="10"/>
      <color indexed="8"/>
      <name val="仿宋"/>
      <charset val="134"/>
    </font>
    <font>
      <sz val="9"/>
      <name val="仿宋"/>
      <charset val="134"/>
    </font>
    <font>
      <sz val="10"/>
      <name val="仿宋"/>
      <charset val="0"/>
    </font>
    <font>
      <b/>
      <sz val="9"/>
      <color theme="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Nimbus Roman No9 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6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3" applyNumberFormat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5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13" fillId="0" borderId="0"/>
    <xf numFmtId="0" fontId="33" fillId="0" borderId="0"/>
    <xf numFmtId="0" fontId="1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1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13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13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4" xfId="0" applyNumberFormat="1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wrapText="1"/>
    </xf>
    <xf numFmtId="177" fontId="3" fillId="0" borderId="6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left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177" fontId="3" fillId="0" borderId="0" xfId="0" applyNumberFormat="1" applyFont="1" applyFill="1" applyAlignment="1">
      <alignment horizontal="center" vertical="center" wrapText="1"/>
    </xf>
    <xf numFmtId="178" fontId="3" fillId="0" borderId="0" xfId="0" applyNumberFormat="1" applyFont="1" applyFill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 wrapText="1"/>
    </xf>
    <xf numFmtId="176" fontId="12" fillId="0" borderId="0" xfId="0" applyNumberFormat="1" applyFont="1" applyFill="1" applyAlignment="1">
      <alignment horizontal="left" vertical="center" wrapText="1"/>
    </xf>
  </cellXfs>
  <cellStyles count="1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4" xfId="49"/>
    <cellStyle name="常规 49" xfId="50"/>
    <cellStyle name="常规 7" xfId="51"/>
    <cellStyle name="常规 63" xfId="52"/>
    <cellStyle name="常规 58" xfId="53"/>
    <cellStyle name="常规 72" xfId="54"/>
    <cellStyle name="常规 67" xfId="55"/>
    <cellStyle name="常规 68" xfId="56"/>
    <cellStyle name="常规 64" xfId="57"/>
    <cellStyle name="常规 59" xfId="58"/>
    <cellStyle name="常规 3 3" xfId="59"/>
    <cellStyle name="常规 4 3" xfId="60"/>
    <cellStyle name="常规 3 5" xfId="61"/>
    <cellStyle name="常规 4 7" xfId="62"/>
    <cellStyle name="常规 3 6" xfId="63"/>
    <cellStyle name="常规 4 8" xfId="64"/>
    <cellStyle name="常规 3 7" xfId="65"/>
    <cellStyle name="常规 70" xfId="66"/>
    <cellStyle name="常规 65" xfId="67"/>
    <cellStyle name="常规 9" xfId="68"/>
    <cellStyle name="常规 6 3" xfId="69"/>
    <cellStyle name="常规 3 8" xfId="70"/>
    <cellStyle name="常规 94" xfId="71"/>
    <cellStyle name="常规 6 4" xfId="72"/>
    <cellStyle name="常规 6 2" xfId="73"/>
    <cellStyle name="常规 8" xfId="74"/>
    <cellStyle name="常规 62" xfId="75"/>
    <cellStyle name="常规 57" xfId="76"/>
    <cellStyle name="常规 61" xfId="77"/>
    <cellStyle name="常规 56" xfId="78"/>
    <cellStyle name="常规 5" xfId="79"/>
    <cellStyle name="常规 60" xfId="80"/>
    <cellStyle name="常规 55" xfId="81"/>
    <cellStyle name="常规 53" xfId="82"/>
    <cellStyle name="常规 48" xfId="83"/>
    <cellStyle name="常规 52" xfId="84"/>
    <cellStyle name="常规 47" xfId="85"/>
    <cellStyle name="常规 51" xfId="86"/>
    <cellStyle name="常规 46" xfId="87"/>
    <cellStyle name="常规 50" xfId="88"/>
    <cellStyle name="常规 45" xfId="89"/>
    <cellStyle name="常规 4 4" xfId="90"/>
    <cellStyle name="常规 4 2" xfId="91"/>
    <cellStyle name="常规 44" xfId="92"/>
    <cellStyle name="常规 39" xfId="93"/>
    <cellStyle name="常规 3 4" xfId="94"/>
    <cellStyle name="常规 3 2" xfId="95"/>
    <cellStyle name="常规 16 3" xfId="96"/>
    <cellStyle name="常规 32" xfId="97"/>
    <cellStyle name="常规 27" xfId="98"/>
    <cellStyle name="常规 31" xfId="99"/>
    <cellStyle name="常规 26" xfId="100"/>
    <cellStyle name="常规 30" xfId="101"/>
    <cellStyle name="常规 25" xfId="102"/>
    <cellStyle name="常规 3 11" xfId="103"/>
    <cellStyle name="常规 2 7" xfId="104"/>
    <cellStyle name="常规 2 14" xfId="105"/>
    <cellStyle name="常规 24" xfId="106"/>
    <cellStyle name="常规 19" xfId="107"/>
    <cellStyle name="常规 22" xfId="108"/>
    <cellStyle name="常规 17" xfId="109"/>
    <cellStyle name="常规 16 3 2 3" xfId="110"/>
    <cellStyle name="常规 3 9" xfId="111"/>
    <cellStyle name="常规 16 3 2 2" xfId="112"/>
    <cellStyle name="常规 21" xfId="113"/>
    <cellStyle name="常规 16" xfId="114"/>
    <cellStyle name="常规 20" xfId="115"/>
    <cellStyle name="常规 15" xfId="116"/>
    <cellStyle name="常规 66" xfId="117"/>
    <cellStyle name="常规 71" xfId="118"/>
    <cellStyle name="常规 127 2 2" xfId="119"/>
    <cellStyle name="常规 12" xfId="120"/>
    <cellStyle name="常规 11" xfId="121"/>
    <cellStyle name="常规 10 2 6" xfId="122"/>
    <cellStyle name="常规 10 2 4" xfId="123"/>
    <cellStyle name="常规 10 2 3" xfId="124"/>
    <cellStyle name="常规 10 2 2" xfId="125"/>
    <cellStyle name="常规 2 5" xfId="126"/>
    <cellStyle name="常规 15 2 2" xfId="127"/>
    <cellStyle name="常规 69" xfId="128"/>
    <cellStyle name="常规 43" xfId="129"/>
    <cellStyle name="常规 38" xfId="130"/>
    <cellStyle name="常规 40" xfId="131"/>
    <cellStyle name="常规 35" xfId="132"/>
    <cellStyle name="常规 2 2 2 2" xfId="133"/>
    <cellStyle name="常规 6" xfId="134"/>
    <cellStyle name="常规 10 10 2" xfId="135"/>
    <cellStyle name="常规 34" xfId="136"/>
    <cellStyle name="常规 29" xfId="137"/>
    <cellStyle name="常规 42" xfId="138"/>
    <cellStyle name="常规 37" xfId="139"/>
    <cellStyle name="常规 33" xfId="140"/>
    <cellStyle name="常规 28" xfId="141"/>
    <cellStyle name="常规 41" xfId="142"/>
    <cellStyle name="常规 36" xfId="143"/>
    <cellStyle name="常规 3" xfId="144"/>
    <cellStyle name="常规 23" xfId="145"/>
    <cellStyle name="常规 18" xfId="146"/>
    <cellStyle name="常规 13" xfId="147"/>
    <cellStyle name="常规 4 5" xfId="148"/>
    <cellStyle name="常规 2 8" xfId="149"/>
    <cellStyle name="常规 2 6" xfId="150"/>
    <cellStyle name="常规 3 10" xfId="151"/>
    <cellStyle name="常规 2 12" xfId="152"/>
    <cellStyle name="常规 4" xfId="153"/>
    <cellStyle name="常规 10" xfId="154"/>
    <cellStyle name="常规 2 2" xfId="155"/>
    <cellStyle name="常规 14" xfId="156"/>
    <cellStyle name="常规 2 9" xfId="157"/>
    <cellStyle name="常规 10 2" xfId="158"/>
    <cellStyle name="常规 4 6" xfId="159"/>
    <cellStyle name="常规 2 4" xfId="160"/>
    <cellStyle name="常规 2 13" xfId="161"/>
    <cellStyle name="常规 2 10" xfId="162"/>
    <cellStyle name="常规 2" xfId="163"/>
    <cellStyle name="常规 2 3" xfId="164"/>
    <cellStyle name="常规 2 11" xfId="16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1"/>
  <sheetViews>
    <sheetView tabSelected="1" workbookViewId="0">
      <selection activeCell="G12" sqref="G12"/>
    </sheetView>
  </sheetViews>
  <sheetFormatPr defaultColWidth="8.2" defaultRowHeight="25" customHeight="1"/>
  <cols>
    <col min="1" max="1" width="4.2" style="1" customWidth="1"/>
    <col min="2" max="2" width="4.6962962962963" style="1" customWidth="1"/>
    <col min="3" max="3" width="10.3037037037037" style="2" customWidth="1"/>
    <col min="4" max="4" width="5.3037037037037" style="1" customWidth="1"/>
    <col min="5" max="5" width="6.66666666666667" style="3" customWidth="1"/>
    <col min="6" max="6" width="4.2" style="1" customWidth="1"/>
    <col min="7" max="7" width="7.11111111111111" style="3" customWidth="1"/>
    <col min="8" max="8" width="4.0962962962963" style="4" customWidth="1"/>
    <col min="9" max="9" width="4.0962962962963" style="5" customWidth="1"/>
    <col min="10" max="10" width="8.2" style="3" customWidth="1"/>
    <col min="11" max="11" width="8.88888888888889" style="3" customWidth="1"/>
    <col min="12" max="12" width="6.8" style="3" customWidth="1"/>
    <col min="13" max="13" width="8.2" style="3" customWidth="1"/>
    <col min="14" max="14" width="7.6962962962963" style="3" customWidth="1"/>
    <col min="15" max="15" width="10" style="3" customWidth="1"/>
    <col min="16" max="16" width="8.8" style="3" customWidth="1"/>
    <col min="17" max="16370" width="8.2" style="1" customWidth="1"/>
    <col min="16371" max="16384" width="8.2" style="1"/>
  </cols>
  <sheetData>
    <row r="1" customHeight="1" spans="1:5">
      <c r="A1" s="6" t="s">
        <v>0</v>
      </c>
      <c r="B1" s="6"/>
      <c r="C1" s="6"/>
      <c r="D1" s="6"/>
      <c r="E1" s="6"/>
    </row>
    <row r="2" customHeight="1" spans="1:1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4" ht="36" customHeight="1" spans="1:17">
      <c r="A4" s="8" t="s">
        <v>2</v>
      </c>
      <c r="B4" s="8" t="s">
        <v>3</v>
      </c>
      <c r="C4" s="8" t="s">
        <v>4</v>
      </c>
      <c r="D4" s="8" t="s">
        <v>5</v>
      </c>
      <c r="E4" s="26" t="s">
        <v>6</v>
      </c>
      <c r="F4" s="8" t="s">
        <v>7</v>
      </c>
      <c r="G4" s="26" t="s">
        <v>8</v>
      </c>
      <c r="H4" s="27" t="s">
        <v>9</v>
      </c>
      <c r="I4" s="34" t="s">
        <v>10</v>
      </c>
      <c r="J4" s="26" t="s">
        <v>11</v>
      </c>
      <c r="K4" s="26"/>
      <c r="L4" s="26" t="s">
        <v>12</v>
      </c>
      <c r="M4" s="26"/>
      <c r="N4" s="26" t="s">
        <v>13</v>
      </c>
      <c r="O4" s="26"/>
      <c r="P4" s="26"/>
      <c r="Q4" s="37" t="s">
        <v>14</v>
      </c>
    </row>
    <row r="5" customHeight="1" spans="1:17">
      <c r="A5" s="8"/>
      <c r="B5" s="8"/>
      <c r="C5" s="8"/>
      <c r="D5" s="8"/>
      <c r="E5" s="26"/>
      <c r="F5" s="8"/>
      <c r="G5" s="26"/>
      <c r="H5" s="28"/>
      <c r="I5" s="34"/>
      <c r="J5" s="26" t="s">
        <v>15</v>
      </c>
      <c r="K5" s="26" t="s">
        <v>16</v>
      </c>
      <c r="L5" s="26" t="s">
        <v>15</v>
      </c>
      <c r="M5" s="26" t="s">
        <v>16</v>
      </c>
      <c r="N5" s="26" t="s">
        <v>17</v>
      </c>
      <c r="O5" s="26" t="s">
        <v>18</v>
      </c>
      <c r="P5" s="26"/>
      <c r="Q5" s="37"/>
    </row>
    <row r="6" customHeight="1" spans="1:17">
      <c r="A6" s="8"/>
      <c r="B6" s="8"/>
      <c r="C6" s="8"/>
      <c r="D6" s="8"/>
      <c r="E6" s="26"/>
      <c r="F6" s="8"/>
      <c r="G6" s="26"/>
      <c r="H6" s="29"/>
      <c r="I6" s="34"/>
      <c r="J6" s="26"/>
      <c r="K6" s="26"/>
      <c r="L6" s="26"/>
      <c r="M6" s="26"/>
      <c r="N6" s="26"/>
      <c r="O6" s="26" t="s">
        <v>19</v>
      </c>
      <c r="P6" s="26" t="s">
        <v>20</v>
      </c>
      <c r="Q6" s="37"/>
    </row>
    <row r="7" customHeight="1" spans="1:17">
      <c r="A7" s="9" t="s">
        <v>21</v>
      </c>
      <c r="B7" s="10"/>
      <c r="C7" s="11"/>
      <c r="D7" s="11">
        <f t="shared" ref="D7:G7" si="0">D19+D53+D92+D132+D179+D218+D242+D255+D279+D283+D286+D288</f>
        <v>88526.6</v>
      </c>
      <c r="E7" s="11">
        <f t="shared" si="0"/>
        <v>82127.21</v>
      </c>
      <c r="F7" s="11"/>
      <c r="G7" s="11">
        <f t="shared" si="0"/>
        <v>88247.98</v>
      </c>
      <c r="H7" s="11"/>
      <c r="I7" s="11"/>
      <c r="J7" s="11">
        <f t="shared" ref="J7:P7" si="1">J19+J53+J92+J132+J179+J218+J242+J255+J279+J283+J286+J288</f>
        <v>86156.5</v>
      </c>
      <c r="K7" s="35">
        <f t="shared" si="1"/>
        <v>41065482</v>
      </c>
      <c r="L7" s="11">
        <f t="shared" si="1"/>
        <v>2091.48</v>
      </c>
      <c r="M7" s="11">
        <f t="shared" si="1"/>
        <v>479406.25</v>
      </c>
      <c r="N7" s="11">
        <f t="shared" si="1"/>
        <v>41544888.25</v>
      </c>
      <c r="O7" s="36">
        <f t="shared" si="1"/>
        <v>30129418.02</v>
      </c>
      <c r="P7" s="11">
        <f t="shared" si="1"/>
        <v>11415470.23</v>
      </c>
      <c r="Q7" s="37"/>
    </row>
    <row r="8" customHeight="1" spans="1:17">
      <c r="A8" s="8" t="s">
        <v>22</v>
      </c>
      <c r="B8" s="12" t="s">
        <v>23</v>
      </c>
      <c r="C8" s="13" t="s">
        <v>24</v>
      </c>
      <c r="D8" s="8">
        <v>176</v>
      </c>
      <c r="E8" s="26">
        <v>176</v>
      </c>
      <c r="F8" s="8">
        <v>1350</v>
      </c>
      <c r="G8" s="26">
        <v>176</v>
      </c>
      <c r="H8" s="30">
        <v>98</v>
      </c>
      <c r="I8" s="34">
        <v>500</v>
      </c>
      <c r="J8" s="26">
        <v>176</v>
      </c>
      <c r="K8" s="26">
        <f t="shared" ref="K8:K18" si="2">J8*I8</f>
        <v>88000</v>
      </c>
      <c r="L8" s="26"/>
      <c r="M8" s="26"/>
      <c r="N8" s="26">
        <f t="shared" ref="N8:N18" si="3">O8+P8</f>
        <v>88000</v>
      </c>
      <c r="O8" s="26">
        <f t="shared" ref="O8:O18" si="4">K8*60%</f>
        <v>52800</v>
      </c>
      <c r="P8" s="26">
        <f t="shared" ref="P8:P18" si="5">K8*40%</f>
        <v>35200</v>
      </c>
      <c r="Q8" s="37"/>
    </row>
    <row r="9" customHeight="1" spans="1:17">
      <c r="A9" s="8"/>
      <c r="B9" s="12"/>
      <c r="C9" s="13" t="s">
        <v>25</v>
      </c>
      <c r="D9" s="8">
        <v>185.9</v>
      </c>
      <c r="E9" s="26">
        <v>185.87</v>
      </c>
      <c r="F9" s="8">
        <v>1350</v>
      </c>
      <c r="G9" s="26">
        <v>185.87</v>
      </c>
      <c r="H9" s="30">
        <v>96</v>
      </c>
      <c r="I9" s="34">
        <v>500</v>
      </c>
      <c r="J9" s="26">
        <v>185.87</v>
      </c>
      <c r="K9" s="26">
        <f t="shared" si="2"/>
        <v>92935</v>
      </c>
      <c r="L9" s="26"/>
      <c r="M9" s="26"/>
      <c r="N9" s="26">
        <f t="shared" si="3"/>
        <v>92935</v>
      </c>
      <c r="O9" s="26">
        <f t="shared" si="4"/>
        <v>55761</v>
      </c>
      <c r="P9" s="26">
        <f t="shared" si="5"/>
        <v>37174</v>
      </c>
      <c r="Q9" s="37"/>
    </row>
    <row r="10" customHeight="1" spans="1:17">
      <c r="A10" s="8"/>
      <c r="B10" s="12"/>
      <c r="C10" s="13" t="s">
        <v>26</v>
      </c>
      <c r="D10" s="8">
        <v>107.5</v>
      </c>
      <c r="E10" s="26">
        <v>107.49</v>
      </c>
      <c r="F10" s="8">
        <v>1350</v>
      </c>
      <c r="G10" s="26">
        <v>107.49</v>
      </c>
      <c r="H10" s="30">
        <v>96</v>
      </c>
      <c r="I10" s="34">
        <v>500</v>
      </c>
      <c r="J10" s="26">
        <v>107.49</v>
      </c>
      <c r="K10" s="26">
        <f t="shared" si="2"/>
        <v>53745</v>
      </c>
      <c r="L10" s="26"/>
      <c r="M10" s="26"/>
      <c r="N10" s="26">
        <f t="shared" si="3"/>
        <v>53745</v>
      </c>
      <c r="O10" s="26">
        <f t="shared" si="4"/>
        <v>32247</v>
      </c>
      <c r="P10" s="26">
        <f t="shared" si="5"/>
        <v>21498</v>
      </c>
      <c r="Q10" s="37"/>
    </row>
    <row r="11" customHeight="1" spans="1:17">
      <c r="A11" s="8"/>
      <c r="B11" s="12" t="s">
        <v>27</v>
      </c>
      <c r="C11" s="13" t="s">
        <v>28</v>
      </c>
      <c r="D11" s="8">
        <v>108.8</v>
      </c>
      <c r="E11" s="26">
        <v>108.8</v>
      </c>
      <c r="F11" s="8">
        <v>1300</v>
      </c>
      <c r="G11" s="26">
        <v>108.8</v>
      </c>
      <c r="H11" s="30">
        <v>97</v>
      </c>
      <c r="I11" s="34">
        <v>500</v>
      </c>
      <c r="J11" s="26">
        <v>108.8</v>
      </c>
      <c r="K11" s="26">
        <f t="shared" si="2"/>
        <v>54400</v>
      </c>
      <c r="L11" s="26"/>
      <c r="M11" s="26"/>
      <c r="N11" s="26">
        <f t="shared" si="3"/>
        <v>54400</v>
      </c>
      <c r="O11" s="26">
        <f t="shared" si="4"/>
        <v>32640</v>
      </c>
      <c r="P11" s="26">
        <f t="shared" si="5"/>
        <v>21760</v>
      </c>
      <c r="Q11" s="37"/>
    </row>
    <row r="12" customHeight="1" spans="1:17">
      <c r="A12" s="8"/>
      <c r="B12" s="12"/>
      <c r="C12" s="13" t="s">
        <v>29</v>
      </c>
      <c r="D12" s="8">
        <v>133.6</v>
      </c>
      <c r="E12" s="26">
        <v>133.63</v>
      </c>
      <c r="F12" s="8">
        <v>1300</v>
      </c>
      <c r="G12" s="26">
        <v>133.6</v>
      </c>
      <c r="H12" s="30">
        <v>97</v>
      </c>
      <c r="I12" s="34">
        <v>500</v>
      </c>
      <c r="J12" s="26">
        <v>133.6</v>
      </c>
      <c r="K12" s="26">
        <f t="shared" si="2"/>
        <v>66800</v>
      </c>
      <c r="L12" s="26"/>
      <c r="M12" s="26"/>
      <c r="N12" s="26">
        <f t="shared" si="3"/>
        <v>66800</v>
      </c>
      <c r="O12" s="26">
        <f t="shared" si="4"/>
        <v>40080</v>
      </c>
      <c r="P12" s="26">
        <f t="shared" si="5"/>
        <v>26720</v>
      </c>
      <c r="Q12" s="37"/>
    </row>
    <row r="13" customHeight="1" spans="1:17">
      <c r="A13" s="8"/>
      <c r="B13" s="12"/>
      <c r="C13" s="13" t="s">
        <v>30</v>
      </c>
      <c r="D13" s="8">
        <v>108.7</v>
      </c>
      <c r="E13" s="26">
        <v>108.74</v>
      </c>
      <c r="F13" s="8">
        <v>1300</v>
      </c>
      <c r="G13" s="26">
        <v>108.7</v>
      </c>
      <c r="H13" s="30">
        <v>98</v>
      </c>
      <c r="I13" s="34">
        <v>500</v>
      </c>
      <c r="J13" s="26">
        <v>108.7</v>
      </c>
      <c r="K13" s="26">
        <f t="shared" si="2"/>
        <v>54350</v>
      </c>
      <c r="L13" s="26"/>
      <c r="M13" s="26"/>
      <c r="N13" s="26">
        <f t="shared" si="3"/>
        <v>54350</v>
      </c>
      <c r="O13" s="26">
        <f t="shared" si="4"/>
        <v>32610</v>
      </c>
      <c r="P13" s="26">
        <f t="shared" si="5"/>
        <v>21740</v>
      </c>
      <c r="Q13" s="37"/>
    </row>
    <row r="14" customHeight="1" spans="1:17">
      <c r="A14" s="8"/>
      <c r="B14" s="12"/>
      <c r="C14" s="13" t="s">
        <v>31</v>
      </c>
      <c r="D14" s="8">
        <v>100</v>
      </c>
      <c r="E14" s="26">
        <v>100</v>
      </c>
      <c r="F14" s="8">
        <v>1500</v>
      </c>
      <c r="G14" s="26">
        <v>100</v>
      </c>
      <c r="H14" s="30">
        <v>96</v>
      </c>
      <c r="I14" s="34">
        <v>500</v>
      </c>
      <c r="J14" s="26">
        <v>100</v>
      </c>
      <c r="K14" s="26">
        <f t="shared" si="2"/>
        <v>50000</v>
      </c>
      <c r="L14" s="26"/>
      <c r="M14" s="26"/>
      <c r="N14" s="26">
        <f t="shared" si="3"/>
        <v>50000</v>
      </c>
      <c r="O14" s="26">
        <f t="shared" si="4"/>
        <v>30000</v>
      </c>
      <c r="P14" s="26">
        <f t="shared" si="5"/>
        <v>20000</v>
      </c>
      <c r="Q14" s="37"/>
    </row>
    <row r="15" customHeight="1" spans="1:17">
      <c r="A15" s="8"/>
      <c r="B15" s="12" t="s">
        <v>32</v>
      </c>
      <c r="C15" s="13" t="s">
        <v>33</v>
      </c>
      <c r="D15" s="8">
        <v>828.9</v>
      </c>
      <c r="E15" s="26">
        <v>828.86</v>
      </c>
      <c r="F15" s="8">
        <v>1400</v>
      </c>
      <c r="G15" s="26">
        <v>828.86</v>
      </c>
      <c r="H15" s="30">
        <v>98</v>
      </c>
      <c r="I15" s="34">
        <v>500</v>
      </c>
      <c r="J15" s="26">
        <v>828.86</v>
      </c>
      <c r="K15" s="26">
        <f t="shared" si="2"/>
        <v>414430</v>
      </c>
      <c r="L15" s="26"/>
      <c r="M15" s="26"/>
      <c r="N15" s="26">
        <f t="shared" si="3"/>
        <v>414430</v>
      </c>
      <c r="O15" s="26">
        <f t="shared" si="4"/>
        <v>248658</v>
      </c>
      <c r="P15" s="26">
        <f t="shared" si="5"/>
        <v>165772</v>
      </c>
      <c r="Q15" s="37" t="s">
        <v>34</v>
      </c>
    </row>
    <row r="16" customHeight="1" spans="1:17">
      <c r="A16" s="8"/>
      <c r="B16" s="12" t="s">
        <v>35</v>
      </c>
      <c r="C16" s="13" t="s">
        <v>36</v>
      </c>
      <c r="D16" s="8">
        <v>186</v>
      </c>
      <c r="E16" s="26">
        <v>186</v>
      </c>
      <c r="F16" s="8">
        <v>1300</v>
      </c>
      <c r="G16" s="26">
        <v>186</v>
      </c>
      <c r="H16" s="30">
        <v>97</v>
      </c>
      <c r="I16" s="34">
        <v>500</v>
      </c>
      <c r="J16" s="26">
        <v>186</v>
      </c>
      <c r="K16" s="26">
        <f t="shared" si="2"/>
        <v>93000</v>
      </c>
      <c r="L16" s="26"/>
      <c r="M16" s="26"/>
      <c r="N16" s="26">
        <f t="shared" si="3"/>
        <v>93000</v>
      </c>
      <c r="O16" s="26">
        <f t="shared" si="4"/>
        <v>55800</v>
      </c>
      <c r="P16" s="26">
        <f t="shared" si="5"/>
        <v>37200</v>
      </c>
      <c r="Q16" s="37"/>
    </row>
    <row r="17" customHeight="1" spans="1:17">
      <c r="A17" s="8"/>
      <c r="B17" s="12"/>
      <c r="C17" s="13" t="s">
        <v>37</v>
      </c>
      <c r="D17" s="8">
        <v>136</v>
      </c>
      <c r="E17" s="26">
        <v>136</v>
      </c>
      <c r="F17" s="8">
        <v>1300</v>
      </c>
      <c r="G17" s="26">
        <v>136</v>
      </c>
      <c r="H17" s="30">
        <v>97</v>
      </c>
      <c r="I17" s="34">
        <v>500</v>
      </c>
      <c r="J17" s="26">
        <v>136</v>
      </c>
      <c r="K17" s="26">
        <f t="shared" si="2"/>
        <v>68000</v>
      </c>
      <c r="L17" s="26"/>
      <c r="M17" s="26"/>
      <c r="N17" s="26">
        <f t="shared" si="3"/>
        <v>68000</v>
      </c>
      <c r="O17" s="26">
        <f t="shared" si="4"/>
        <v>40800</v>
      </c>
      <c r="P17" s="26">
        <f t="shared" si="5"/>
        <v>27200</v>
      </c>
      <c r="Q17" s="37"/>
    </row>
    <row r="18" customHeight="1" spans="1:17">
      <c r="A18" s="8"/>
      <c r="B18" s="12" t="s">
        <v>38</v>
      </c>
      <c r="C18" s="13" t="s">
        <v>39</v>
      </c>
      <c r="D18" s="8">
        <v>130</v>
      </c>
      <c r="E18" s="26">
        <v>130</v>
      </c>
      <c r="F18" s="8">
        <v>1200</v>
      </c>
      <c r="G18" s="26">
        <v>130</v>
      </c>
      <c r="H18" s="30">
        <v>95</v>
      </c>
      <c r="I18" s="34">
        <v>500</v>
      </c>
      <c r="J18" s="26">
        <v>130</v>
      </c>
      <c r="K18" s="26">
        <f t="shared" si="2"/>
        <v>65000</v>
      </c>
      <c r="L18" s="26"/>
      <c r="M18" s="26"/>
      <c r="N18" s="26">
        <f t="shared" si="3"/>
        <v>65000</v>
      </c>
      <c r="O18" s="26">
        <f t="shared" si="4"/>
        <v>39000</v>
      </c>
      <c r="P18" s="26">
        <f t="shared" si="5"/>
        <v>26000</v>
      </c>
      <c r="Q18" s="37"/>
    </row>
    <row r="19" s="1" customFormat="1" customHeight="1" spans="1:17">
      <c r="A19" s="11" t="s">
        <v>40</v>
      </c>
      <c r="B19" s="11"/>
      <c r="C19" s="11" t="s">
        <v>41</v>
      </c>
      <c r="D19" s="11">
        <f t="shared" ref="D19:G19" si="6">SUM(D8:D18)</f>
        <v>2201.4</v>
      </c>
      <c r="E19" s="11">
        <f t="shared" si="6"/>
        <v>2201.39</v>
      </c>
      <c r="F19" s="11"/>
      <c r="G19" s="11">
        <f t="shared" si="6"/>
        <v>2201.32</v>
      </c>
      <c r="H19" s="11"/>
      <c r="I19" s="11"/>
      <c r="J19" s="11">
        <f t="shared" ref="J19:P19" si="7">SUM(J8:J18)</f>
        <v>2201.32</v>
      </c>
      <c r="K19" s="11">
        <f t="shared" si="7"/>
        <v>1100660</v>
      </c>
      <c r="L19" s="11"/>
      <c r="M19" s="11"/>
      <c r="N19" s="11">
        <f t="shared" si="7"/>
        <v>1100660</v>
      </c>
      <c r="O19" s="36">
        <f t="shared" si="7"/>
        <v>660396</v>
      </c>
      <c r="P19" s="11">
        <f t="shared" si="7"/>
        <v>440264</v>
      </c>
      <c r="Q19" s="37"/>
    </row>
    <row r="20" customHeight="1" spans="1:17">
      <c r="A20" s="8" t="s">
        <v>42</v>
      </c>
      <c r="B20" s="12" t="s">
        <v>43</v>
      </c>
      <c r="C20" s="13" t="s">
        <v>44</v>
      </c>
      <c r="D20" s="8">
        <v>1020</v>
      </c>
      <c r="E20" s="26">
        <v>1020</v>
      </c>
      <c r="F20" s="8">
        <v>1300</v>
      </c>
      <c r="G20" s="26">
        <v>1020</v>
      </c>
      <c r="H20" s="30">
        <v>94</v>
      </c>
      <c r="I20" s="34">
        <v>475</v>
      </c>
      <c r="J20" s="26">
        <v>1020</v>
      </c>
      <c r="K20" s="26">
        <f t="shared" ref="K20:K52" si="8">I20*J20</f>
        <v>484500</v>
      </c>
      <c r="L20" s="26"/>
      <c r="M20" s="26"/>
      <c r="N20" s="26">
        <f t="shared" ref="N20:N52" si="9">O20+P20</f>
        <v>484500</v>
      </c>
      <c r="O20" s="26">
        <f t="shared" ref="O20:O52" si="10">(K20+M20)*70%</f>
        <v>339150</v>
      </c>
      <c r="P20" s="26">
        <f t="shared" ref="P20:P52" si="11">(K20+M20)*30%</f>
        <v>145350</v>
      </c>
      <c r="Q20" s="37" t="s">
        <v>45</v>
      </c>
    </row>
    <row r="21" customHeight="1" spans="1:17">
      <c r="A21" s="8"/>
      <c r="B21" s="12" t="s">
        <v>46</v>
      </c>
      <c r="C21" s="14" t="s">
        <v>47</v>
      </c>
      <c r="D21" s="8">
        <v>623.7</v>
      </c>
      <c r="E21" s="26">
        <v>569.76</v>
      </c>
      <c r="F21" s="8">
        <v>1300</v>
      </c>
      <c r="G21" s="26">
        <v>569.76</v>
      </c>
      <c r="H21" s="30">
        <v>95</v>
      </c>
      <c r="I21" s="34">
        <v>500</v>
      </c>
      <c r="J21" s="26">
        <v>569.76</v>
      </c>
      <c r="K21" s="26">
        <f t="shared" si="8"/>
        <v>284880</v>
      </c>
      <c r="L21" s="26"/>
      <c r="M21" s="26"/>
      <c r="N21" s="26">
        <f t="shared" si="9"/>
        <v>284880</v>
      </c>
      <c r="O21" s="26">
        <f t="shared" si="10"/>
        <v>199416</v>
      </c>
      <c r="P21" s="26">
        <f t="shared" si="11"/>
        <v>85464</v>
      </c>
      <c r="Q21" s="37" t="s">
        <v>34</v>
      </c>
    </row>
    <row r="22" customHeight="1" spans="1:17">
      <c r="A22" s="8"/>
      <c r="B22" s="12"/>
      <c r="C22" s="13" t="s">
        <v>48</v>
      </c>
      <c r="D22" s="8">
        <v>18.6</v>
      </c>
      <c r="E22" s="26">
        <v>18.55</v>
      </c>
      <c r="F22" s="8">
        <v>1300</v>
      </c>
      <c r="G22" s="26">
        <v>18.55</v>
      </c>
      <c r="H22" s="30">
        <v>98</v>
      </c>
      <c r="I22" s="34">
        <v>500</v>
      </c>
      <c r="J22" s="26">
        <v>18.55</v>
      </c>
      <c r="K22" s="26">
        <f t="shared" si="8"/>
        <v>9275</v>
      </c>
      <c r="L22" s="26"/>
      <c r="M22" s="26"/>
      <c r="N22" s="26">
        <f t="shared" si="9"/>
        <v>9275</v>
      </c>
      <c r="O22" s="26">
        <f t="shared" si="10"/>
        <v>6492.5</v>
      </c>
      <c r="P22" s="26">
        <f t="shared" si="11"/>
        <v>2782.5</v>
      </c>
      <c r="Q22" s="37" t="s">
        <v>34</v>
      </c>
    </row>
    <row r="23" customHeight="1" spans="1:17">
      <c r="A23" s="8"/>
      <c r="B23" s="15" t="s">
        <v>49</v>
      </c>
      <c r="C23" s="13" t="s">
        <v>48</v>
      </c>
      <c r="D23" s="8">
        <v>492.3</v>
      </c>
      <c r="E23" s="26">
        <v>492.33</v>
      </c>
      <c r="F23" s="8">
        <v>1200</v>
      </c>
      <c r="G23" s="26">
        <v>492.3</v>
      </c>
      <c r="H23" s="30">
        <v>98</v>
      </c>
      <c r="I23" s="34">
        <v>500</v>
      </c>
      <c r="J23" s="26">
        <v>492.3</v>
      </c>
      <c r="K23" s="26">
        <f t="shared" si="8"/>
        <v>246150</v>
      </c>
      <c r="L23" s="26"/>
      <c r="M23" s="26"/>
      <c r="N23" s="26">
        <f t="shared" si="9"/>
        <v>246150</v>
      </c>
      <c r="O23" s="26">
        <f t="shared" si="10"/>
        <v>172305</v>
      </c>
      <c r="P23" s="26">
        <f t="shared" si="11"/>
        <v>73845</v>
      </c>
      <c r="Q23" s="37" t="s">
        <v>34</v>
      </c>
    </row>
    <row r="24" customHeight="1" spans="1:17">
      <c r="A24" s="8"/>
      <c r="B24" s="16"/>
      <c r="C24" s="15" t="s">
        <v>50</v>
      </c>
      <c r="D24" s="17">
        <v>127</v>
      </c>
      <c r="E24" s="31">
        <v>127.03</v>
      </c>
      <c r="F24" s="17">
        <v>1200</v>
      </c>
      <c r="G24" s="26">
        <v>122</v>
      </c>
      <c r="H24" s="30">
        <v>95</v>
      </c>
      <c r="I24" s="34">
        <v>500</v>
      </c>
      <c r="J24" s="26">
        <v>122</v>
      </c>
      <c r="K24" s="26">
        <f t="shared" si="8"/>
        <v>61000</v>
      </c>
      <c r="L24" s="26"/>
      <c r="M24" s="26"/>
      <c r="N24" s="26">
        <f t="shared" si="9"/>
        <v>61000</v>
      </c>
      <c r="O24" s="26">
        <f t="shared" si="10"/>
        <v>42700</v>
      </c>
      <c r="P24" s="26">
        <f t="shared" si="11"/>
        <v>18300</v>
      </c>
      <c r="Q24" s="37"/>
    </row>
    <row r="25" customHeight="1" spans="1:17">
      <c r="A25" s="8"/>
      <c r="B25" s="18"/>
      <c r="C25" s="18"/>
      <c r="D25" s="19"/>
      <c r="E25" s="32"/>
      <c r="F25" s="19"/>
      <c r="G25" s="26">
        <v>5</v>
      </c>
      <c r="H25" s="30">
        <v>92</v>
      </c>
      <c r="I25" s="34">
        <v>475</v>
      </c>
      <c r="J25" s="26">
        <v>5</v>
      </c>
      <c r="K25" s="26">
        <f t="shared" si="8"/>
        <v>2375</v>
      </c>
      <c r="L25" s="26"/>
      <c r="M25" s="26"/>
      <c r="N25" s="26">
        <f t="shared" si="9"/>
        <v>2375</v>
      </c>
      <c r="O25" s="26">
        <f t="shared" si="10"/>
        <v>1662.5</v>
      </c>
      <c r="P25" s="26">
        <f t="shared" si="11"/>
        <v>712.5</v>
      </c>
      <c r="Q25" s="37"/>
    </row>
    <row r="26" customHeight="1" spans="1:17">
      <c r="A26" s="8"/>
      <c r="B26" s="12" t="s">
        <v>51</v>
      </c>
      <c r="C26" s="13" t="s">
        <v>52</v>
      </c>
      <c r="D26" s="8">
        <v>698.8</v>
      </c>
      <c r="E26" s="26">
        <v>698.82</v>
      </c>
      <c r="F26" s="8">
        <v>1373</v>
      </c>
      <c r="G26" s="26">
        <v>698.8</v>
      </c>
      <c r="H26" s="30">
        <v>97</v>
      </c>
      <c r="I26" s="34">
        <v>500</v>
      </c>
      <c r="J26" s="26">
        <v>698.8</v>
      </c>
      <c r="K26" s="26">
        <f t="shared" si="8"/>
        <v>349400</v>
      </c>
      <c r="L26" s="26"/>
      <c r="M26" s="26"/>
      <c r="N26" s="26">
        <f t="shared" si="9"/>
        <v>349400</v>
      </c>
      <c r="O26" s="26">
        <f t="shared" si="10"/>
        <v>244580</v>
      </c>
      <c r="P26" s="26">
        <f t="shared" si="11"/>
        <v>104820</v>
      </c>
      <c r="Q26" s="37" t="s">
        <v>34</v>
      </c>
    </row>
    <row r="27" customHeight="1" spans="1:17">
      <c r="A27" s="8"/>
      <c r="B27" s="12"/>
      <c r="C27" s="13" t="s">
        <v>53</v>
      </c>
      <c r="D27" s="8">
        <v>179.1</v>
      </c>
      <c r="E27" s="26">
        <v>179.09</v>
      </c>
      <c r="F27" s="8">
        <v>1400</v>
      </c>
      <c r="G27" s="26">
        <v>179.09</v>
      </c>
      <c r="H27" s="30">
        <v>95</v>
      </c>
      <c r="I27" s="34">
        <v>500</v>
      </c>
      <c r="J27" s="26">
        <v>179.09</v>
      </c>
      <c r="K27" s="26">
        <f t="shared" si="8"/>
        <v>89545</v>
      </c>
      <c r="L27" s="26"/>
      <c r="M27" s="26"/>
      <c r="N27" s="26">
        <f t="shared" si="9"/>
        <v>89545</v>
      </c>
      <c r="O27" s="26">
        <f t="shared" si="10"/>
        <v>62681.5</v>
      </c>
      <c r="P27" s="26">
        <f t="shared" si="11"/>
        <v>26863.5</v>
      </c>
      <c r="Q27" s="37"/>
    </row>
    <row r="28" customHeight="1" spans="1:17">
      <c r="A28" s="8"/>
      <c r="B28" s="15" t="s">
        <v>54</v>
      </c>
      <c r="C28" s="13" t="s">
        <v>55</v>
      </c>
      <c r="D28" s="8">
        <v>199.4</v>
      </c>
      <c r="E28" s="26">
        <v>199.4</v>
      </c>
      <c r="F28" s="8">
        <v>1400</v>
      </c>
      <c r="G28" s="26">
        <v>199.4</v>
      </c>
      <c r="H28" s="30">
        <v>96</v>
      </c>
      <c r="I28" s="34">
        <v>500</v>
      </c>
      <c r="J28" s="26">
        <v>199.4</v>
      </c>
      <c r="K28" s="26">
        <f t="shared" si="8"/>
        <v>99700</v>
      </c>
      <c r="L28" s="26"/>
      <c r="M28" s="26"/>
      <c r="N28" s="26">
        <f t="shared" si="9"/>
        <v>99700</v>
      </c>
      <c r="O28" s="26">
        <f t="shared" si="10"/>
        <v>69790</v>
      </c>
      <c r="P28" s="26">
        <f t="shared" si="11"/>
        <v>29910</v>
      </c>
      <c r="Q28" s="37"/>
    </row>
    <row r="29" customHeight="1" spans="1:17">
      <c r="A29" s="8"/>
      <c r="B29" s="16"/>
      <c r="C29" s="15" t="s">
        <v>56</v>
      </c>
      <c r="D29" s="17">
        <v>421.8</v>
      </c>
      <c r="E29" s="31">
        <v>421.75</v>
      </c>
      <c r="F29" s="17">
        <v>1400</v>
      </c>
      <c r="G29" s="26">
        <v>416.75</v>
      </c>
      <c r="H29" s="30">
        <v>97</v>
      </c>
      <c r="I29" s="34">
        <v>500</v>
      </c>
      <c r="J29" s="26">
        <v>416.75</v>
      </c>
      <c r="K29" s="26">
        <f t="shared" si="8"/>
        <v>208375</v>
      </c>
      <c r="L29" s="26"/>
      <c r="M29" s="26"/>
      <c r="N29" s="26">
        <f t="shared" si="9"/>
        <v>208375</v>
      </c>
      <c r="O29" s="26">
        <f t="shared" si="10"/>
        <v>145862.5</v>
      </c>
      <c r="P29" s="26">
        <f t="shared" si="11"/>
        <v>62512.5</v>
      </c>
      <c r="Q29" s="38" t="s">
        <v>34</v>
      </c>
    </row>
    <row r="30" customHeight="1" spans="1:17">
      <c r="A30" s="8"/>
      <c r="B30" s="18"/>
      <c r="C30" s="18"/>
      <c r="D30" s="19"/>
      <c r="E30" s="32"/>
      <c r="F30" s="19"/>
      <c r="G30" s="26">
        <v>5</v>
      </c>
      <c r="H30" s="30">
        <v>92</v>
      </c>
      <c r="I30" s="34">
        <v>475</v>
      </c>
      <c r="J30" s="26">
        <v>5</v>
      </c>
      <c r="K30" s="26">
        <f t="shared" si="8"/>
        <v>2375</v>
      </c>
      <c r="L30" s="26"/>
      <c r="M30" s="26"/>
      <c r="N30" s="26">
        <f t="shared" si="9"/>
        <v>2375</v>
      </c>
      <c r="O30" s="26">
        <f t="shared" si="10"/>
        <v>1662.5</v>
      </c>
      <c r="P30" s="26">
        <f t="shared" si="11"/>
        <v>712.5</v>
      </c>
      <c r="Q30" s="39"/>
    </row>
    <row r="31" customHeight="1" spans="1:17">
      <c r="A31" s="8"/>
      <c r="B31" s="12" t="s">
        <v>57</v>
      </c>
      <c r="C31" s="13" t="s">
        <v>58</v>
      </c>
      <c r="D31" s="8">
        <v>177.6</v>
      </c>
      <c r="E31" s="26">
        <v>177.55</v>
      </c>
      <c r="F31" s="8">
        <v>1200</v>
      </c>
      <c r="G31" s="26">
        <v>177.55</v>
      </c>
      <c r="H31" s="30">
        <v>98</v>
      </c>
      <c r="I31" s="34">
        <v>500</v>
      </c>
      <c r="J31" s="26">
        <v>177.55</v>
      </c>
      <c r="K31" s="26">
        <f t="shared" si="8"/>
        <v>88775</v>
      </c>
      <c r="L31" s="26"/>
      <c r="M31" s="26"/>
      <c r="N31" s="26">
        <f t="shared" si="9"/>
        <v>88775</v>
      </c>
      <c r="O31" s="26">
        <f t="shared" si="10"/>
        <v>62142.5</v>
      </c>
      <c r="P31" s="26">
        <f t="shared" si="11"/>
        <v>26632.5</v>
      </c>
      <c r="Q31" s="37"/>
    </row>
    <row r="32" customHeight="1" spans="1:17">
      <c r="A32" s="8"/>
      <c r="B32" s="12"/>
      <c r="C32" s="13" t="s">
        <v>59</v>
      </c>
      <c r="D32" s="8">
        <v>608.4</v>
      </c>
      <c r="E32" s="26">
        <v>608.39</v>
      </c>
      <c r="F32" s="8">
        <v>1200</v>
      </c>
      <c r="G32" s="26">
        <v>608.39</v>
      </c>
      <c r="H32" s="30">
        <v>97</v>
      </c>
      <c r="I32" s="34">
        <v>500</v>
      </c>
      <c r="J32" s="26">
        <v>608.39</v>
      </c>
      <c r="K32" s="26">
        <f t="shared" si="8"/>
        <v>304195</v>
      </c>
      <c r="L32" s="26"/>
      <c r="M32" s="26"/>
      <c r="N32" s="26">
        <f t="shared" si="9"/>
        <v>304195</v>
      </c>
      <c r="O32" s="26">
        <f t="shared" si="10"/>
        <v>212936.5</v>
      </c>
      <c r="P32" s="26">
        <f t="shared" si="11"/>
        <v>91258.5</v>
      </c>
      <c r="Q32" s="37" t="s">
        <v>34</v>
      </c>
    </row>
    <row r="33" customHeight="1" spans="1:17">
      <c r="A33" s="8"/>
      <c r="B33" s="12" t="s">
        <v>60</v>
      </c>
      <c r="C33" s="13" t="s">
        <v>61</v>
      </c>
      <c r="D33" s="8">
        <v>1381.8</v>
      </c>
      <c r="E33" s="26">
        <v>1381.83</v>
      </c>
      <c r="F33" s="8">
        <v>1200</v>
      </c>
      <c r="G33" s="26">
        <v>1381.8</v>
      </c>
      <c r="H33" s="30">
        <v>95</v>
      </c>
      <c r="I33" s="34">
        <v>500</v>
      </c>
      <c r="J33" s="26">
        <v>1381.8</v>
      </c>
      <c r="K33" s="26">
        <f t="shared" si="8"/>
        <v>690900</v>
      </c>
      <c r="L33" s="26"/>
      <c r="M33" s="26"/>
      <c r="N33" s="26">
        <f t="shared" si="9"/>
        <v>690900</v>
      </c>
      <c r="O33" s="26">
        <f t="shared" si="10"/>
        <v>483630</v>
      </c>
      <c r="P33" s="26">
        <f t="shared" si="11"/>
        <v>207270</v>
      </c>
      <c r="Q33" s="37" t="s">
        <v>34</v>
      </c>
    </row>
    <row r="34" customHeight="1" spans="1:17">
      <c r="A34" s="8"/>
      <c r="B34" s="12" t="s">
        <v>62</v>
      </c>
      <c r="C34" s="15" t="s">
        <v>63</v>
      </c>
      <c r="D34" s="17">
        <v>2445</v>
      </c>
      <c r="E34" s="31">
        <v>2444.97</v>
      </c>
      <c r="F34" s="17">
        <v>1400</v>
      </c>
      <c r="G34" s="26">
        <v>2344.97</v>
      </c>
      <c r="H34" s="30">
        <v>97</v>
      </c>
      <c r="I34" s="34">
        <v>500</v>
      </c>
      <c r="J34" s="26">
        <v>2344.97</v>
      </c>
      <c r="K34" s="26">
        <f t="shared" si="8"/>
        <v>1172485</v>
      </c>
      <c r="L34" s="26"/>
      <c r="M34" s="26"/>
      <c r="N34" s="26">
        <f t="shared" si="9"/>
        <v>1172485</v>
      </c>
      <c r="O34" s="26">
        <f t="shared" si="10"/>
        <v>820739.5</v>
      </c>
      <c r="P34" s="26">
        <f t="shared" si="11"/>
        <v>351745.5</v>
      </c>
      <c r="Q34" s="38" t="s">
        <v>64</v>
      </c>
    </row>
    <row r="35" customHeight="1" spans="1:17">
      <c r="A35" s="8"/>
      <c r="B35" s="12"/>
      <c r="C35" s="18"/>
      <c r="D35" s="19"/>
      <c r="E35" s="32"/>
      <c r="F35" s="19"/>
      <c r="G35" s="26">
        <v>100</v>
      </c>
      <c r="H35" s="30">
        <v>93</v>
      </c>
      <c r="I35" s="34">
        <v>475</v>
      </c>
      <c r="J35" s="26">
        <v>100</v>
      </c>
      <c r="K35" s="26">
        <f t="shared" si="8"/>
        <v>47500</v>
      </c>
      <c r="L35" s="26"/>
      <c r="M35" s="26"/>
      <c r="N35" s="26">
        <f t="shared" si="9"/>
        <v>47500</v>
      </c>
      <c r="O35" s="26">
        <f t="shared" si="10"/>
        <v>33250</v>
      </c>
      <c r="P35" s="26">
        <f t="shared" si="11"/>
        <v>14250</v>
      </c>
      <c r="Q35" s="39"/>
    </row>
    <row r="36" customHeight="1" spans="1:17">
      <c r="A36" s="8"/>
      <c r="B36" s="12"/>
      <c r="C36" s="13" t="s">
        <v>65</v>
      </c>
      <c r="D36" s="8">
        <v>218</v>
      </c>
      <c r="E36" s="26">
        <v>218</v>
      </c>
      <c r="F36" s="8">
        <v>1400</v>
      </c>
      <c r="G36" s="26">
        <v>218</v>
      </c>
      <c r="H36" s="30">
        <v>95</v>
      </c>
      <c r="I36" s="34">
        <v>500</v>
      </c>
      <c r="J36" s="26">
        <v>218</v>
      </c>
      <c r="K36" s="26">
        <f t="shared" si="8"/>
        <v>109000</v>
      </c>
      <c r="L36" s="26"/>
      <c r="M36" s="26"/>
      <c r="N36" s="26">
        <f t="shared" si="9"/>
        <v>109000</v>
      </c>
      <c r="O36" s="26">
        <f t="shared" si="10"/>
        <v>76300</v>
      </c>
      <c r="P36" s="26">
        <f t="shared" si="11"/>
        <v>32700</v>
      </c>
      <c r="Q36" s="37" t="s">
        <v>34</v>
      </c>
    </row>
    <row r="37" s="1" customFormat="1" customHeight="1" spans="1:17">
      <c r="A37" s="8"/>
      <c r="B37" s="12" t="s">
        <v>66</v>
      </c>
      <c r="C37" s="13" t="s">
        <v>67</v>
      </c>
      <c r="D37" s="8">
        <v>232.3</v>
      </c>
      <c r="E37" s="26">
        <v>232.31</v>
      </c>
      <c r="F37" s="8">
        <v>1200</v>
      </c>
      <c r="G37" s="26">
        <v>232.3</v>
      </c>
      <c r="H37" s="30">
        <v>94</v>
      </c>
      <c r="I37" s="34">
        <v>475</v>
      </c>
      <c r="J37" s="26">
        <v>200</v>
      </c>
      <c r="K37" s="26">
        <f t="shared" si="8"/>
        <v>95000</v>
      </c>
      <c r="L37" s="26">
        <v>32.3</v>
      </c>
      <c r="M37" s="26">
        <f>L37*I37/2</f>
        <v>7671.25</v>
      </c>
      <c r="N37" s="26">
        <f t="shared" si="9"/>
        <v>102671.25</v>
      </c>
      <c r="O37" s="26">
        <v>71869.87</v>
      </c>
      <c r="P37" s="26">
        <v>30801.38</v>
      </c>
      <c r="Q37" s="40" t="s">
        <v>68</v>
      </c>
    </row>
    <row r="38" customHeight="1" spans="1:17">
      <c r="A38" s="8"/>
      <c r="B38" s="12" t="s">
        <v>69</v>
      </c>
      <c r="C38" s="13" t="s">
        <v>59</v>
      </c>
      <c r="D38" s="8">
        <v>47.4</v>
      </c>
      <c r="E38" s="26">
        <v>47.42</v>
      </c>
      <c r="F38" s="8">
        <v>1300</v>
      </c>
      <c r="G38" s="26">
        <v>47.4</v>
      </c>
      <c r="H38" s="30">
        <v>97</v>
      </c>
      <c r="I38" s="34">
        <v>500</v>
      </c>
      <c r="J38" s="26">
        <v>47.4</v>
      </c>
      <c r="K38" s="26">
        <f t="shared" si="8"/>
        <v>23700</v>
      </c>
      <c r="L38" s="26"/>
      <c r="M38" s="26"/>
      <c r="N38" s="26">
        <f t="shared" si="9"/>
        <v>23700</v>
      </c>
      <c r="O38" s="26">
        <f t="shared" si="10"/>
        <v>16590</v>
      </c>
      <c r="P38" s="26">
        <f t="shared" si="11"/>
        <v>7110</v>
      </c>
      <c r="Q38" s="37" t="s">
        <v>34</v>
      </c>
    </row>
    <row r="39" customHeight="1" spans="1:17">
      <c r="A39" s="8"/>
      <c r="B39" s="15" t="s">
        <v>70</v>
      </c>
      <c r="C39" s="20" t="s">
        <v>65</v>
      </c>
      <c r="D39" s="17">
        <v>784.7</v>
      </c>
      <c r="E39" s="31">
        <v>784.66</v>
      </c>
      <c r="F39" s="17">
        <v>1300</v>
      </c>
      <c r="G39" s="26">
        <v>776.66</v>
      </c>
      <c r="H39" s="30">
        <v>97</v>
      </c>
      <c r="I39" s="34">
        <v>500</v>
      </c>
      <c r="J39" s="26">
        <v>776.66</v>
      </c>
      <c r="K39" s="26">
        <f t="shared" si="8"/>
        <v>388330</v>
      </c>
      <c r="L39" s="26"/>
      <c r="M39" s="26"/>
      <c r="N39" s="26">
        <f t="shared" si="9"/>
        <v>388330</v>
      </c>
      <c r="O39" s="26">
        <f t="shared" si="10"/>
        <v>271831</v>
      </c>
      <c r="P39" s="26">
        <f t="shared" si="11"/>
        <v>116499</v>
      </c>
      <c r="Q39" s="38" t="s">
        <v>34</v>
      </c>
    </row>
    <row r="40" customHeight="1" spans="1:17">
      <c r="A40" s="8"/>
      <c r="B40" s="18"/>
      <c r="C40" s="21"/>
      <c r="D40" s="19"/>
      <c r="E40" s="32"/>
      <c r="F40" s="19"/>
      <c r="G40" s="26">
        <v>8</v>
      </c>
      <c r="H40" s="30">
        <v>93</v>
      </c>
      <c r="I40" s="34">
        <v>475</v>
      </c>
      <c r="J40" s="26">
        <v>8</v>
      </c>
      <c r="K40" s="26">
        <f t="shared" si="8"/>
        <v>3800</v>
      </c>
      <c r="L40" s="26"/>
      <c r="M40" s="26"/>
      <c r="N40" s="26">
        <f t="shared" si="9"/>
        <v>3800</v>
      </c>
      <c r="O40" s="26">
        <f t="shared" si="10"/>
        <v>2660</v>
      </c>
      <c r="P40" s="26">
        <f t="shared" si="11"/>
        <v>1140</v>
      </c>
      <c r="Q40" s="41"/>
    </row>
    <row r="41" customHeight="1" spans="1:17">
      <c r="A41" s="8"/>
      <c r="B41" s="12" t="s">
        <v>71</v>
      </c>
      <c r="C41" s="13" t="s">
        <v>65</v>
      </c>
      <c r="D41" s="8">
        <v>20</v>
      </c>
      <c r="E41" s="26">
        <v>20</v>
      </c>
      <c r="F41" s="8">
        <v>1300</v>
      </c>
      <c r="G41" s="26">
        <v>20</v>
      </c>
      <c r="H41" s="30">
        <v>97</v>
      </c>
      <c r="I41" s="34">
        <v>500</v>
      </c>
      <c r="J41" s="26">
        <v>20</v>
      </c>
      <c r="K41" s="26">
        <f t="shared" si="8"/>
        <v>10000</v>
      </c>
      <c r="L41" s="26"/>
      <c r="M41" s="26"/>
      <c r="N41" s="26">
        <f t="shared" si="9"/>
        <v>10000</v>
      </c>
      <c r="O41" s="26">
        <f t="shared" si="10"/>
        <v>7000</v>
      </c>
      <c r="P41" s="26">
        <f t="shared" si="11"/>
        <v>3000</v>
      </c>
      <c r="Q41" s="39"/>
    </row>
    <row r="42" customHeight="1" spans="1:17">
      <c r="A42" s="8"/>
      <c r="B42" s="15" t="s">
        <v>72</v>
      </c>
      <c r="C42" s="22" t="s">
        <v>48</v>
      </c>
      <c r="D42" s="17">
        <v>589.5</v>
      </c>
      <c r="E42" s="31">
        <v>589.51</v>
      </c>
      <c r="F42" s="17">
        <v>1200</v>
      </c>
      <c r="G42" s="26">
        <v>579.5</v>
      </c>
      <c r="H42" s="30">
        <v>97</v>
      </c>
      <c r="I42" s="34">
        <v>500</v>
      </c>
      <c r="J42" s="26">
        <v>579.5</v>
      </c>
      <c r="K42" s="26">
        <f t="shared" si="8"/>
        <v>289750</v>
      </c>
      <c r="L42" s="26"/>
      <c r="M42" s="26"/>
      <c r="N42" s="26">
        <f t="shared" si="9"/>
        <v>289750</v>
      </c>
      <c r="O42" s="26">
        <f t="shared" si="10"/>
        <v>202825</v>
      </c>
      <c r="P42" s="26">
        <f t="shared" si="11"/>
        <v>86925</v>
      </c>
      <c r="Q42" s="38" t="s">
        <v>34</v>
      </c>
    </row>
    <row r="43" customHeight="1" spans="1:17">
      <c r="A43" s="8"/>
      <c r="B43" s="16"/>
      <c r="C43" s="23"/>
      <c r="D43" s="19"/>
      <c r="E43" s="32"/>
      <c r="F43" s="19"/>
      <c r="G43" s="26">
        <v>10</v>
      </c>
      <c r="H43" s="30">
        <v>92</v>
      </c>
      <c r="I43" s="34">
        <v>475</v>
      </c>
      <c r="J43" s="26">
        <v>10</v>
      </c>
      <c r="K43" s="26">
        <f t="shared" si="8"/>
        <v>4750</v>
      </c>
      <c r="L43" s="26"/>
      <c r="M43" s="26"/>
      <c r="N43" s="26">
        <f t="shared" si="9"/>
        <v>4750</v>
      </c>
      <c r="O43" s="26">
        <f t="shared" si="10"/>
        <v>3325</v>
      </c>
      <c r="P43" s="26">
        <f t="shared" si="11"/>
        <v>1425</v>
      </c>
      <c r="Q43" s="39"/>
    </row>
    <row r="44" customHeight="1" spans="1:17">
      <c r="A44" s="8"/>
      <c r="B44" s="15" t="s">
        <v>73</v>
      </c>
      <c r="C44" s="15" t="s">
        <v>48</v>
      </c>
      <c r="D44" s="17">
        <v>452.2</v>
      </c>
      <c r="E44" s="31">
        <v>452.2</v>
      </c>
      <c r="F44" s="17">
        <v>1200</v>
      </c>
      <c r="G44" s="26">
        <v>422.2</v>
      </c>
      <c r="H44" s="30">
        <v>95</v>
      </c>
      <c r="I44" s="34">
        <v>500</v>
      </c>
      <c r="J44" s="26">
        <v>422.2</v>
      </c>
      <c r="K44" s="26">
        <f t="shared" si="8"/>
        <v>211100</v>
      </c>
      <c r="L44" s="26"/>
      <c r="M44" s="26"/>
      <c r="N44" s="26">
        <f t="shared" si="9"/>
        <v>211100</v>
      </c>
      <c r="O44" s="26">
        <f t="shared" si="10"/>
        <v>147770</v>
      </c>
      <c r="P44" s="26">
        <f t="shared" si="11"/>
        <v>63330</v>
      </c>
      <c r="Q44" s="38" t="s">
        <v>34</v>
      </c>
    </row>
    <row r="45" customHeight="1" spans="1:17">
      <c r="A45" s="8"/>
      <c r="B45" s="16"/>
      <c r="C45" s="16"/>
      <c r="D45" s="24"/>
      <c r="E45" s="33"/>
      <c r="F45" s="24"/>
      <c r="G45" s="26">
        <v>30</v>
      </c>
      <c r="H45" s="30">
        <v>92</v>
      </c>
      <c r="I45" s="34">
        <v>475</v>
      </c>
      <c r="J45" s="26">
        <v>30</v>
      </c>
      <c r="K45" s="26">
        <f t="shared" si="8"/>
        <v>14250</v>
      </c>
      <c r="L45" s="26"/>
      <c r="M45" s="26"/>
      <c r="N45" s="26">
        <f t="shared" si="9"/>
        <v>14250</v>
      </c>
      <c r="O45" s="26">
        <f t="shared" si="10"/>
        <v>9975</v>
      </c>
      <c r="P45" s="26">
        <f t="shared" si="11"/>
        <v>4275</v>
      </c>
      <c r="Q45" s="39"/>
    </row>
    <row r="46" customHeight="1" spans="1:17">
      <c r="A46" s="8"/>
      <c r="B46" s="16"/>
      <c r="C46" s="15" t="s">
        <v>74</v>
      </c>
      <c r="D46" s="17">
        <v>134.2</v>
      </c>
      <c r="E46" s="31">
        <v>134.19</v>
      </c>
      <c r="F46" s="17">
        <v>1200</v>
      </c>
      <c r="G46" s="26">
        <v>114.19</v>
      </c>
      <c r="H46" s="30">
        <v>95</v>
      </c>
      <c r="I46" s="34">
        <v>500</v>
      </c>
      <c r="J46" s="26">
        <v>114.19</v>
      </c>
      <c r="K46" s="26">
        <f t="shared" si="8"/>
        <v>57095</v>
      </c>
      <c r="L46" s="26"/>
      <c r="M46" s="26"/>
      <c r="N46" s="26">
        <f t="shared" si="9"/>
        <v>57095</v>
      </c>
      <c r="O46" s="26">
        <f t="shared" si="10"/>
        <v>39966.5</v>
      </c>
      <c r="P46" s="26">
        <f t="shared" si="11"/>
        <v>17128.5</v>
      </c>
      <c r="Q46" s="37"/>
    </row>
    <row r="47" customHeight="1" spans="1:17">
      <c r="A47" s="8"/>
      <c r="B47" s="18"/>
      <c r="C47" s="18"/>
      <c r="D47" s="19"/>
      <c r="E47" s="32"/>
      <c r="F47" s="19"/>
      <c r="G47" s="26">
        <v>20</v>
      </c>
      <c r="H47" s="30">
        <v>92</v>
      </c>
      <c r="I47" s="34">
        <v>475</v>
      </c>
      <c r="J47" s="26">
        <v>20</v>
      </c>
      <c r="K47" s="26">
        <f t="shared" si="8"/>
        <v>9500</v>
      </c>
      <c r="L47" s="26"/>
      <c r="M47" s="26"/>
      <c r="N47" s="26">
        <f t="shared" si="9"/>
        <v>9500</v>
      </c>
      <c r="O47" s="26">
        <f t="shared" si="10"/>
        <v>6650</v>
      </c>
      <c r="P47" s="26">
        <f t="shared" si="11"/>
        <v>2850</v>
      </c>
      <c r="Q47" s="37"/>
    </row>
    <row r="48" customHeight="1" spans="1:17">
      <c r="A48" s="8"/>
      <c r="B48" s="25" t="s">
        <v>75</v>
      </c>
      <c r="C48" s="13" t="s">
        <v>76</v>
      </c>
      <c r="D48" s="8">
        <v>134.8</v>
      </c>
      <c r="E48" s="26">
        <v>134.78</v>
      </c>
      <c r="F48" s="8">
        <v>1300</v>
      </c>
      <c r="G48" s="26">
        <v>134.78</v>
      </c>
      <c r="H48" s="30">
        <v>98</v>
      </c>
      <c r="I48" s="34">
        <v>500</v>
      </c>
      <c r="J48" s="26">
        <v>134.78</v>
      </c>
      <c r="K48" s="26">
        <f t="shared" si="8"/>
        <v>67390</v>
      </c>
      <c r="L48" s="26"/>
      <c r="M48" s="26"/>
      <c r="N48" s="26">
        <f t="shared" si="9"/>
        <v>67390</v>
      </c>
      <c r="O48" s="26">
        <f t="shared" si="10"/>
        <v>47173</v>
      </c>
      <c r="P48" s="26">
        <f t="shared" si="11"/>
        <v>20217</v>
      </c>
      <c r="Q48" s="37" t="s">
        <v>34</v>
      </c>
    </row>
    <row r="49" customHeight="1" spans="1:17">
      <c r="A49" s="8"/>
      <c r="B49" s="25"/>
      <c r="C49" s="13" t="s">
        <v>77</v>
      </c>
      <c r="D49" s="8">
        <v>198.1</v>
      </c>
      <c r="E49" s="26">
        <v>198.11</v>
      </c>
      <c r="F49" s="8">
        <v>1300</v>
      </c>
      <c r="G49" s="26">
        <v>198.1</v>
      </c>
      <c r="H49" s="30">
        <v>97</v>
      </c>
      <c r="I49" s="34">
        <v>500</v>
      </c>
      <c r="J49" s="26">
        <v>198.1</v>
      </c>
      <c r="K49" s="26">
        <f t="shared" si="8"/>
        <v>99050</v>
      </c>
      <c r="L49" s="26"/>
      <c r="M49" s="26"/>
      <c r="N49" s="26">
        <f t="shared" si="9"/>
        <v>99050</v>
      </c>
      <c r="O49" s="26">
        <f t="shared" si="10"/>
        <v>69335</v>
      </c>
      <c r="P49" s="26">
        <f t="shared" si="11"/>
        <v>29715</v>
      </c>
      <c r="Q49" s="37"/>
    </row>
    <row r="50" customHeight="1" spans="1:17">
      <c r="A50" s="8"/>
      <c r="B50" s="15" t="s">
        <v>78</v>
      </c>
      <c r="C50" s="15" t="s">
        <v>48</v>
      </c>
      <c r="D50" s="17">
        <v>912.2</v>
      </c>
      <c r="E50" s="31">
        <v>912.22</v>
      </c>
      <c r="F50" s="17">
        <v>1200</v>
      </c>
      <c r="G50" s="26">
        <v>897.2</v>
      </c>
      <c r="H50" s="30">
        <v>97</v>
      </c>
      <c r="I50" s="34">
        <v>500</v>
      </c>
      <c r="J50" s="26">
        <v>897.2</v>
      </c>
      <c r="K50" s="26">
        <f t="shared" si="8"/>
        <v>448600</v>
      </c>
      <c r="L50" s="26"/>
      <c r="M50" s="26"/>
      <c r="N50" s="26">
        <f t="shared" si="9"/>
        <v>448600</v>
      </c>
      <c r="O50" s="26">
        <f t="shared" si="10"/>
        <v>314020</v>
      </c>
      <c r="P50" s="26">
        <f t="shared" si="11"/>
        <v>134580</v>
      </c>
      <c r="Q50" s="38" t="s">
        <v>34</v>
      </c>
    </row>
    <row r="51" customHeight="1" spans="1:17">
      <c r="A51" s="8"/>
      <c r="B51" s="18"/>
      <c r="C51" s="18"/>
      <c r="D51" s="19"/>
      <c r="E51" s="32"/>
      <c r="F51" s="19"/>
      <c r="G51" s="26">
        <v>15</v>
      </c>
      <c r="H51" s="30">
        <v>92</v>
      </c>
      <c r="I51" s="34">
        <v>475</v>
      </c>
      <c r="J51" s="26">
        <v>15</v>
      </c>
      <c r="K51" s="26">
        <f t="shared" si="8"/>
        <v>7125</v>
      </c>
      <c r="L51" s="26"/>
      <c r="M51" s="26"/>
      <c r="N51" s="26">
        <f t="shared" si="9"/>
        <v>7125</v>
      </c>
      <c r="O51" s="26">
        <f t="shared" si="10"/>
        <v>4987.5</v>
      </c>
      <c r="P51" s="26">
        <f t="shared" si="11"/>
        <v>2137.5</v>
      </c>
      <c r="Q51" s="39"/>
    </row>
    <row r="52" customHeight="1" spans="1:17">
      <c r="A52" s="8"/>
      <c r="B52" s="12" t="s">
        <v>79</v>
      </c>
      <c r="C52" s="13" t="s">
        <v>76</v>
      </c>
      <c r="D52" s="8">
        <v>231.2</v>
      </c>
      <c r="E52" s="26">
        <v>231.24</v>
      </c>
      <c r="F52" s="8">
        <v>1200</v>
      </c>
      <c r="G52" s="26">
        <v>231.2</v>
      </c>
      <c r="H52" s="30">
        <v>98</v>
      </c>
      <c r="I52" s="34">
        <v>500</v>
      </c>
      <c r="J52" s="26">
        <v>231.2</v>
      </c>
      <c r="K52" s="26">
        <f t="shared" si="8"/>
        <v>115600</v>
      </c>
      <c r="L52" s="26"/>
      <c r="M52" s="26"/>
      <c r="N52" s="26">
        <f t="shared" si="9"/>
        <v>115600</v>
      </c>
      <c r="O52" s="26">
        <f t="shared" si="10"/>
        <v>80920</v>
      </c>
      <c r="P52" s="26">
        <f t="shared" si="11"/>
        <v>34680</v>
      </c>
      <c r="Q52" s="37" t="s">
        <v>34</v>
      </c>
    </row>
    <row r="53" customHeight="1" spans="1:17">
      <c r="A53" s="11" t="s">
        <v>40</v>
      </c>
      <c r="B53" s="11"/>
      <c r="C53" s="11" t="s">
        <v>80</v>
      </c>
      <c r="D53" s="11">
        <f t="shared" ref="D53:G53" si="12">SUM(D20:D52)</f>
        <v>12348.1</v>
      </c>
      <c r="E53" s="11">
        <f t="shared" si="12"/>
        <v>12294.11</v>
      </c>
      <c r="F53" s="11"/>
      <c r="G53" s="11">
        <f t="shared" si="12"/>
        <v>12293.89</v>
      </c>
      <c r="H53" s="11"/>
      <c r="I53" s="11"/>
      <c r="J53" s="11">
        <f t="shared" ref="J53:P53" si="13">SUM(J20:J52)</f>
        <v>12261.59</v>
      </c>
      <c r="K53" s="11">
        <f t="shared" si="13"/>
        <v>6095470</v>
      </c>
      <c r="L53" s="11">
        <f t="shared" si="13"/>
        <v>32.3</v>
      </c>
      <c r="M53" s="11">
        <f t="shared" si="13"/>
        <v>7671.25</v>
      </c>
      <c r="N53" s="11">
        <f t="shared" si="13"/>
        <v>6103141.25</v>
      </c>
      <c r="O53" s="36">
        <f t="shared" si="13"/>
        <v>4272198.87</v>
      </c>
      <c r="P53" s="11">
        <f t="shared" si="13"/>
        <v>1830942.38</v>
      </c>
      <c r="Q53" s="37"/>
    </row>
    <row r="54" customHeight="1" spans="1:17">
      <c r="A54" s="8" t="s">
        <v>81</v>
      </c>
      <c r="B54" s="8" t="s">
        <v>82</v>
      </c>
      <c r="C54" s="8" t="s">
        <v>83</v>
      </c>
      <c r="D54" s="8">
        <v>106.8</v>
      </c>
      <c r="E54" s="26">
        <v>106.79</v>
      </c>
      <c r="F54" s="8">
        <v>1050</v>
      </c>
      <c r="G54" s="26">
        <v>106.79</v>
      </c>
      <c r="H54" s="30">
        <v>95</v>
      </c>
      <c r="I54" s="34">
        <v>500</v>
      </c>
      <c r="J54" s="26">
        <v>106.79</v>
      </c>
      <c r="K54" s="26">
        <f t="shared" ref="K54:K91" si="14">J54*I54</f>
        <v>53395</v>
      </c>
      <c r="L54" s="26"/>
      <c r="M54" s="26"/>
      <c r="N54" s="26">
        <f t="shared" ref="N54:N91" si="15">O54+P54</f>
        <v>53395</v>
      </c>
      <c r="O54" s="26">
        <f t="shared" ref="O54:O91" si="16">(K54+M54)*70%</f>
        <v>37376.5</v>
      </c>
      <c r="P54" s="26">
        <f t="shared" ref="P54:P91" si="17">(K54+M54)*30%</f>
        <v>16018.5</v>
      </c>
      <c r="Q54" s="37"/>
    </row>
    <row r="55" customHeight="1" spans="1:17">
      <c r="A55" s="8"/>
      <c r="B55" s="8"/>
      <c r="C55" s="8" t="s">
        <v>84</v>
      </c>
      <c r="D55" s="8">
        <v>148.8</v>
      </c>
      <c r="E55" s="26">
        <v>148.85</v>
      </c>
      <c r="F55" s="8">
        <v>1050</v>
      </c>
      <c r="G55" s="26">
        <v>148.8</v>
      </c>
      <c r="H55" s="30">
        <v>95</v>
      </c>
      <c r="I55" s="34">
        <v>500</v>
      </c>
      <c r="J55" s="26">
        <v>148.8</v>
      </c>
      <c r="K55" s="26">
        <f t="shared" si="14"/>
        <v>74400</v>
      </c>
      <c r="L55" s="26"/>
      <c r="M55" s="26"/>
      <c r="N55" s="26">
        <f t="shared" si="15"/>
        <v>74400</v>
      </c>
      <c r="O55" s="26">
        <f t="shared" si="16"/>
        <v>52080</v>
      </c>
      <c r="P55" s="26">
        <f t="shared" si="17"/>
        <v>22320</v>
      </c>
      <c r="Q55" s="37"/>
    </row>
    <row r="56" customHeight="1" spans="1:17">
      <c r="A56" s="8"/>
      <c r="B56" s="8" t="s">
        <v>85</v>
      </c>
      <c r="C56" s="8" t="s">
        <v>86</v>
      </c>
      <c r="D56" s="8">
        <v>220</v>
      </c>
      <c r="E56" s="26">
        <v>291.5</v>
      </c>
      <c r="F56" s="8">
        <v>1250</v>
      </c>
      <c r="G56" s="26">
        <v>220</v>
      </c>
      <c r="H56" s="30">
        <v>96</v>
      </c>
      <c r="I56" s="34">
        <v>500</v>
      </c>
      <c r="J56" s="26">
        <v>200</v>
      </c>
      <c r="K56" s="26">
        <f t="shared" si="14"/>
        <v>100000</v>
      </c>
      <c r="L56" s="26">
        <v>20</v>
      </c>
      <c r="M56" s="26">
        <f>L56*I56/2</f>
        <v>5000</v>
      </c>
      <c r="N56" s="26">
        <f t="shared" si="15"/>
        <v>105000</v>
      </c>
      <c r="O56" s="26">
        <f t="shared" si="16"/>
        <v>73500</v>
      </c>
      <c r="P56" s="26">
        <f t="shared" si="17"/>
        <v>31500</v>
      </c>
      <c r="Q56" s="40" t="s">
        <v>68</v>
      </c>
    </row>
    <row r="57" customHeight="1" spans="1:17">
      <c r="A57" s="8"/>
      <c r="B57" s="8"/>
      <c r="C57" s="8" t="s">
        <v>87</v>
      </c>
      <c r="D57" s="8">
        <v>140</v>
      </c>
      <c r="E57" s="26">
        <v>212</v>
      </c>
      <c r="F57" s="8">
        <v>1200</v>
      </c>
      <c r="G57" s="26">
        <v>140</v>
      </c>
      <c r="H57" s="30">
        <v>98</v>
      </c>
      <c r="I57" s="34">
        <v>500</v>
      </c>
      <c r="J57" s="26">
        <v>140</v>
      </c>
      <c r="K57" s="26">
        <f t="shared" si="14"/>
        <v>70000</v>
      </c>
      <c r="L57" s="26"/>
      <c r="M57" s="26"/>
      <c r="N57" s="26">
        <f t="shared" si="15"/>
        <v>70000</v>
      </c>
      <c r="O57" s="26">
        <f t="shared" si="16"/>
        <v>49000</v>
      </c>
      <c r="P57" s="26">
        <f t="shared" si="17"/>
        <v>21000</v>
      </c>
      <c r="Q57" s="37"/>
    </row>
    <row r="58" customHeight="1" spans="1:17">
      <c r="A58" s="8"/>
      <c r="B58" s="8" t="s">
        <v>88</v>
      </c>
      <c r="C58" s="8" t="s">
        <v>89</v>
      </c>
      <c r="D58" s="8">
        <v>135.3</v>
      </c>
      <c r="E58" s="26">
        <v>135.31</v>
      </c>
      <c r="F58" s="8">
        <v>1100</v>
      </c>
      <c r="G58" s="26">
        <v>135.3</v>
      </c>
      <c r="H58" s="30">
        <v>96</v>
      </c>
      <c r="I58" s="34">
        <v>500</v>
      </c>
      <c r="J58" s="26">
        <v>135.3</v>
      </c>
      <c r="K58" s="26">
        <f t="shared" si="14"/>
        <v>67650</v>
      </c>
      <c r="L58" s="26"/>
      <c r="M58" s="26"/>
      <c r="N58" s="26">
        <f t="shared" si="15"/>
        <v>67650</v>
      </c>
      <c r="O58" s="26">
        <f t="shared" si="16"/>
        <v>47355</v>
      </c>
      <c r="P58" s="26">
        <f t="shared" si="17"/>
        <v>20295</v>
      </c>
      <c r="Q58" s="37"/>
    </row>
    <row r="59" customHeight="1" spans="1:17">
      <c r="A59" s="8"/>
      <c r="B59" s="8"/>
      <c r="C59" s="8" t="s">
        <v>90</v>
      </c>
      <c r="D59" s="8">
        <v>111</v>
      </c>
      <c r="E59" s="26">
        <v>111.01</v>
      </c>
      <c r="F59" s="8">
        <v>1100</v>
      </c>
      <c r="G59" s="26">
        <v>111</v>
      </c>
      <c r="H59" s="30">
        <v>95</v>
      </c>
      <c r="I59" s="34">
        <v>500</v>
      </c>
      <c r="J59" s="26">
        <v>111</v>
      </c>
      <c r="K59" s="26">
        <f t="shared" si="14"/>
        <v>55500</v>
      </c>
      <c r="L59" s="26"/>
      <c r="M59" s="26"/>
      <c r="N59" s="26">
        <f t="shared" si="15"/>
        <v>55500</v>
      </c>
      <c r="O59" s="26">
        <f t="shared" si="16"/>
        <v>38850</v>
      </c>
      <c r="P59" s="26">
        <f t="shared" si="17"/>
        <v>16650</v>
      </c>
      <c r="Q59" s="37"/>
    </row>
    <row r="60" customHeight="1" spans="1:17">
      <c r="A60" s="8"/>
      <c r="B60" s="8" t="s">
        <v>91</v>
      </c>
      <c r="C60" s="8" t="s">
        <v>92</v>
      </c>
      <c r="D60" s="8">
        <v>192.1</v>
      </c>
      <c r="E60" s="26">
        <v>192.06</v>
      </c>
      <c r="F60" s="8">
        <v>1050</v>
      </c>
      <c r="G60" s="26">
        <v>192.06</v>
      </c>
      <c r="H60" s="30">
        <v>85</v>
      </c>
      <c r="I60" s="34">
        <v>450</v>
      </c>
      <c r="J60" s="26">
        <v>192.06</v>
      </c>
      <c r="K60" s="26">
        <f t="shared" si="14"/>
        <v>86427</v>
      </c>
      <c r="L60" s="26"/>
      <c r="M60" s="26"/>
      <c r="N60" s="26">
        <f t="shared" si="15"/>
        <v>86427</v>
      </c>
      <c r="O60" s="26">
        <f t="shared" si="16"/>
        <v>60498.9</v>
      </c>
      <c r="P60" s="26">
        <f t="shared" si="17"/>
        <v>25928.1</v>
      </c>
      <c r="Q60" s="37"/>
    </row>
    <row r="61" customHeight="1" spans="1:17">
      <c r="A61" s="8"/>
      <c r="B61" s="8"/>
      <c r="C61" s="8" t="s">
        <v>93</v>
      </c>
      <c r="D61" s="8">
        <v>142.6</v>
      </c>
      <c r="E61" s="26">
        <v>142.6</v>
      </c>
      <c r="F61" s="8">
        <v>1050</v>
      </c>
      <c r="G61" s="26">
        <v>142.6</v>
      </c>
      <c r="H61" s="30">
        <v>95</v>
      </c>
      <c r="I61" s="34">
        <v>500</v>
      </c>
      <c r="J61" s="26">
        <v>142.6</v>
      </c>
      <c r="K61" s="26">
        <f t="shared" si="14"/>
        <v>71300</v>
      </c>
      <c r="L61" s="26"/>
      <c r="M61" s="26"/>
      <c r="N61" s="26">
        <f t="shared" si="15"/>
        <v>71300</v>
      </c>
      <c r="O61" s="26">
        <f t="shared" si="16"/>
        <v>49910</v>
      </c>
      <c r="P61" s="26">
        <f t="shared" si="17"/>
        <v>21390</v>
      </c>
      <c r="Q61" s="37"/>
    </row>
    <row r="62" customHeight="1" spans="1:17">
      <c r="A62" s="8"/>
      <c r="B62" s="8" t="s">
        <v>94</v>
      </c>
      <c r="C62" s="8" t="s">
        <v>95</v>
      </c>
      <c r="D62" s="8">
        <v>1061.2</v>
      </c>
      <c r="E62" s="26">
        <v>1061.2</v>
      </c>
      <c r="F62" s="8">
        <v>1100</v>
      </c>
      <c r="G62" s="26">
        <v>1061.2</v>
      </c>
      <c r="H62" s="30">
        <v>79</v>
      </c>
      <c r="I62" s="34">
        <v>400</v>
      </c>
      <c r="J62" s="26">
        <v>200</v>
      </c>
      <c r="K62" s="26">
        <f t="shared" si="14"/>
        <v>80000</v>
      </c>
      <c r="L62" s="26">
        <v>861.2</v>
      </c>
      <c r="M62" s="26">
        <f>L62*I62/2</f>
        <v>172240</v>
      </c>
      <c r="N62" s="26">
        <f t="shared" si="15"/>
        <v>252240</v>
      </c>
      <c r="O62" s="26">
        <f t="shared" si="16"/>
        <v>176568</v>
      </c>
      <c r="P62" s="26">
        <f t="shared" si="17"/>
        <v>75672</v>
      </c>
      <c r="Q62" s="40" t="s">
        <v>68</v>
      </c>
    </row>
    <row r="63" customHeight="1" spans="1:17">
      <c r="A63" s="8"/>
      <c r="B63" s="8"/>
      <c r="C63" s="8" t="s">
        <v>96</v>
      </c>
      <c r="D63" s="8">
        <v>682</v>
      </c>
      <c r="E63" s="26">
        <v>682</v>
      </c>
      <c r="F63" s="8">
        <v>1100</v>
      </c>
      <c r="G63" s="26">
        <v>682</v>
      </c>
      <c r="H63" s="30">
        <v>97</v>
      </c>
      <c r="I63" s="34">
        <v>500</v>
      </c>
      <c r="J63" s="26">
        <v>682</v>
      </c>
      <c r="K63" s="26">
        <f t="shared" si="14"/>
        <v>341000</v>
      </c>
      <c r="L63" s="26"/>
      <c r="M63" s="26"/>
      <c r="N63" s="26">
        <f t="shared" si="15"/>
        <v>341000</v>
      </c>
      <c r="O63" s="26">
        <f t="shared" si="16"/>
        <v>238700</v>
      </c>
      <c r="P63" s="26">
        <f t="shared" si="17"/>
        <v>102300</v>
      </c>
      <c r="Q63" s="37" t="s">
        <v>34</v>
      </c>
    </row>
    <row r="64" customHeight="1" spans="1:17">
      <c r="A64" s="8"/>
      <c r="B64" s="8" t="s">
        <v>97</v>
      </c>
      <c r="C64" s="17" t="s">
        <v>98</v>
      </c>
      <c r="D64" s="17">
        <v>1743.3</v>
      </c>
      <c r="E64" s="31">
        <v>1743.26</v>
      </c>
      <c r="F64" s="17">
        <v>1050</v>
      </c>
      <c r="G64" s="26">
        <v>1713.26</v>
      </c>
      <c r="H64" s="30">
        <v>98</v>
      </c>
      <c r="I64" s="34">
        <v>500</v>
      </c>
      <c r="J64" s="26">
        <v>1713.26</v>
      </c>
      <c r="K64" s="26">
        <f t="shared" si="14"/>
        <v>856630</v>
      </c>
      <c r="L64" s="26"/>
      <c r="M64" s="26"/>
      <c r="N64" s="26">
        <f t="shared" si="15"/>
        <v>856630</v>
      </c>
      <c r="O64" s="26">
        <f t="shared" si="16"/>
        <v>599641</v>
      </c>
      <c r="P64" s="26">
        <f t="shared" si="17"/>
        <v>256989</v>
      </c>
      <c r="Q64" s="38" t="s">
        <v>34</v>
      </c>
    </row>
    <row r="65" customHeight="1" spans="1:17">
      <c r="A65" s="8"/>
      <c r="B65" s="8"/>
      <c r="C65" s="19"/>
      <c r="D65" s="19"/>
      <c r="E65" s="32"/>
      <c r="F65" s="19"/>
      <c r="G65" s="26">
        <v>30</v>
      </c>
      <c r="H65" s="30">
        <v>93</v>
      </c>
      <c r="I65" s="34">
        <v>475</v>
      </c>
      <c r="J65" s="26">
        <v>30</v>
      </c>
      <c r="K65" s="26">
        <f t="shared" si="14"/>
        <v>14250</v>
      </c>
      <c r="L65" s="26"/>
      <c r="M65" s="26"/>
      <c r="N65" s="26">
        <f t="shared" si="15"/>
        <v>14250</v>
      </c>
      <c r="O65" s="26">
        <f t="shared" si="16"/>
        <v>9975</v>
      </c>
      <c r="P65" s="26">
        <f t="shared" si="17"/>
        <v>4275</v>
      </c>
      <c r="Q65" s="39"/>
    </row>
    <row r="66" customHeight="1" spans="1:17">
      <c r="A66" s="8"/>
      <c r="B66" s="8"/>
      <c r="C66" s="8" t="s">
        <v>99</v>
      </c>
      <c r="D66" s="8">
        <v>170.2</v>
      </c>
      <c r="E66" s="26">
        <v>170.2</v>
      </c>
      <c r="F66" s="8">
        <v>1050</v>
      </c>
      <c r="G66" s="26">
        <v>170.2</v>
      </c>
      <c r="H66" s="30">
        <v>95</v>
      </c>
      <c r="I66" s="34">
        <v>500</v>
      </c>
      <c r="J66" s="26">
        <v>170.2</v>
      </c>
      <c r="K66" s="26">
        <f t="shared" si="14"/>
        <v>85100</v>
      </c>
      <c r="L66" s="26"/>
      <c r="M66" s="26"/>
      <c r="N66" s="26">
        <f t="shared" si="15"/>
        <v>85100</v>
      </c>
      <c r="O66" s="26">
        <f t="shared" si="16"/>
        <v>59570</v>
      </c>
      <c r="P66" s="26">
        <f t="shared" si="17"/>
        <v>25530</v>
      </c>
      <c r="Q66" s="37"/>
    </row>
    <row r="67" customHeight="1" spans="1:17">
      <c r="A67" s="8"/>
      <c r="B67" s="8" t="s">
        <v>100</v>
      </c>
      <c r="C67" s="8" t="s">
        <v>101</v>
      </c>
      <c r="D67" s="8">
        <v>161.3</v>
      </c>
      <c r="E67" s="26">
        <v>161.27</v>
      </c>
      <c r="F67" s="8">
        <v>1100</v>
      </c>
      <c r="G67" s="26">
        <v>161.27</v>
      </c>
      <c r="H67" s="30">
        <v>96</v>
      </c>
      <c r="I67" s="34">
        <v>500</v>
      </c>
      <c r="J67" s="26">
        <v>161.27</v>
      </c>
      <c r="K67" s="26">
        <f t="shared" si="14"/>
        <v>80635</v>
      </c>
      <c r="L67" s="26"/>
      <c r="M67" s="26"/>
      <c r="N67" s="26">
        <f t="shared" si="15"/>
        <v>80635</v>
      </c>
      <c r="O67" s="26">
        <f t="shared" si="16"/>
        <v>56444.5</v>
      </c>
      <c r="P67" s="26">
        <f t="shared" si="17"/>
        <v>24190.5</v>
      </c>
      <c r="Q67" s="37"/>
    </row>
    <row r="68" customHeight="1" spans="1:17">
      <c r="A68" s="8"/>
      <c r="B68" s="8" t="s">
        <v>102</v>
      </c>
      <c r="C68" s="8" t="s">
        <v>103</v>
      </c>
      <c r="D68" s="8">
        <v>180.9</v>
      </c>
      <c r="E68" s="26">
        <v>180.94</v>
      </c>
      <c r="F68" s="8">
        <v>1200</v>
      </c>
      <c r="G68" s="26">
        <v>180.9</v>
      </c>
      <c r="H68" s="30">
        <v>97</v>
      </c>
      <c r="I68" s="34">
        <v>500</v>
      </c>
      <c r="J68" s="26">
        <v>180.9</v>
      </c>
      <c r="K68" s="26">
        <f t="shared" si="14"/>
        <v>90450</v>
      </c>
      <c r="L68" s="26"/>
      <c r="M68" s="26"/>
      <c r="N68" s="26">
        <f t="shared" si="15"/>
        <v>90450</v>
      </c>
      <c r="O68" s="26">
        <f t="shared" si="16"/>
        <v>63315</v>
      </c>
      <c r="P68" s="26">
        <f t="shared" si="17"/>
        <v>27135</v>
      </c>
      <c r="Q68" s="37"/>
    </row>
    <row r="69" customHeight="1" spans="1:17">
      <c r="A69" s="8"/>
      <c r="B69" s="8"/>
      <c r="C69" s="8" t="s">
        <v>104</v>
      </c>
      <c r="D69" s="8">
        <v>162.3</v>
      </c>
      <c r="E69" s="26">
        <v>162.3</v>
      </c>
      <c r="F69" s="8">
        <v>1200</v>
      </c>
      <c r="G69" s="26">
        <v>162.3</v>
      </c>
      <c r="H69" s="30">
        <v>96</v>
      </c>
      <c r="I69" s="34">
        <v>500</v>
      </c>
      <c r="J69" s="26">
        <v>162.3</v>
      </c>
      <c r="K69" s="26">
        <f t="shared" si="14"/>
        <v>81150</v>
      </c>
      <c r="L69" s="26"/>
      <c r="M69" s="26"/>
      <c r="N69" s="26">
        <f t="shared" si="15"/>
        <v>81150</v>
      </c>
      <c r="O69" s="26">
        <f t="shared" si="16"/>
        <v>56805</v>
      </c>
      <c r="P69" s="26">
        <f t="shared" si="17"/>
        <v>24345</v>
      </c>
      <c r="Q69" s="37"/>
    </row>
    <row r="70" customHeight="1" spans="1:17">
      <c r="A70" s="8"/>
      <c r="B70" s="8"/>
      <c r="C70" s="8" t="s">
        <v>105</v>
      </c>
      <c r="D70" s="8">
        <v>286.1</v>
      </c>
      <c r="E70" s="26">
        <v>286.06</v>
      </c>
      <c r="F70" s="8">
        <v>1200</v>
      </c>
      <c r="G70" s="26">
        <v>286.06</v>
      </c>
      <c r="H70" s="30">
        <v>99</v>
      </c>
      <c r="I70" s="34">
        <v>500</v>
      </c>
      <c r="J70" s="26">
        <v>286.06</v>
      </c>
      <c r="K70" s="26">
        <f t="shared" si="14"/>
        <v>143030</v>
      </c>
      <c r="L70" s="26"/>
      <c r="M70" s="26"/>
      <c r="N70" s="26">
        <f t="shared" si="15"/>
        <v>143030</v>
      </c>
      <c r="O70" s="26">
        <f t="shared" si="16"/>
        <v>100121</v>
      </c>
      <c r="P70" s="26">
        <f t="shared" si="17"/>
        <v>42909</v>
      </c>
      <c r="Q70" s="37" t="s">
        <v>34</v>
      </c>
    </row>
    <row r="71" customHeight="1" spans="1:17">
      <c r="A71" s="8"/>
      <c r="B71" s="8" t="s">
        <v>106</v>
      </c>
      <c r="C71" s="8" t="s">
        <v>107</v>
      </c>
      <c r="D71" s="8">
        <v>146.3</v>
      </c>
      <c r="E71" s="26">
        <v>146.3</v>
      </c>
      <c r="F71" s="8">
        <v>1100</v>
      </c>
      <c r="G71" s="26">
        <v>146.3</v>
      </c>
      <c r="H71" s="30">
        <v>95</v>
      </c>
      <c r="I71" s="34">
        <v>500</v>
      </c>
      <c r="J71" s="26">
        <v>146.3</v>
      </c>
      <c r="K71" s="26">
        <f t="shared" si="14"/>
        <v>73150</v>
      </c>
      <c r="L71" s="26"/>
      <c r="M71" s="26"/>
      <c r="N71" s="26">
        <f t="shared" si="15"/>
        <v>73150</v>
      </c>
      <c r="O71" s="26">
        <f t="shared" si="16"/>
        <v>51205</v>
      </c>
      <c r="P71" s="26">
        <f t="shared" si="17"/>
        <v>21945</v>
      </c>
      <c r="Q71" s="37"/>
    </row>
    <row r="72" customHeight="1" spans="1:17">
      <c r="A72" s="8"/>
      <c r="B72" s="8"/>
      <c r="C72" s="8" t="s">
        <v>108</v>
      </c>
      <c r="D72" s="8">
        <v>120.2</v>
      </c>
      <c r="E72" s="26">
        <v>120.2</v>
      </c>
      <c r="F72" s="8">
        <v>1100</v>
      </c>
      <c r="G72" s="26">
        <v>120.2</v>
      </c>
      <c r="H72" s="30">
        <v>97</v>
      </c>
      <c r="I72" s="34">
        <v>500</v>
      </c>
      <c r="J72" s="26">
        <v>120.2</v>
      </c>
      <c r="K72" s="26">
        <f t="shared" si="14"/>
        <v>60100</v>
      </c>
      <c r="L72" s="26"/>
      <c r="M72" s="26"/>
      <c r="N72" s="26">
        <f t="shared" si="15"/>
        <v>60100</v>
      </c>
      <c r="O72" s="26">
        <f t="shared" si="16"/>
        <v>42070</v>
      </c>
      <c r="P72" s="26">
        <f t="shared" si="17"/>
        <v>18030</v>
      </c>
      <c r="Q72" s="37"/>
    </row>
    <row r="73" customHeight="1" spans="1:17">
      <c r="A73" s="8"/>
      <c r="B73" s="8"/>
      <c r="C73" s="8" t="s">
        <v>109</v>
      </c>
      <c r="D73" s="8">
        <v>562.4</v>
      </c>
      <c r="E73" s="26">
        <v>562.4</v>
      </c>
      <c r="F73" s="8">
        <v>1100</v>
      </c>
      <c r="G73" s="26">
        <v>562.4</v>
      </c>
      <c r="H73" s="30">
        <v>96</v>
      </c>
      <c r="I73" s="34">
        <v>500</v>
      </c>
      <c r="J73" s="26">
        <v>562.4</v>
      </c>
      <c r="K73" s="26">
        <f t="shared" si="14"/>
        <v>281200</v>
      </c>
      <c r="L73" s="26"/>
      <c r="M73" s="26"/>
      <c r="N73" s="26">
        <f t="shared" si="15"/>
        <v>281200</v>
      </c>
      <c r="O73" s="26">
        <f t="shared" si="16"/>
        <v>196840</v>
      </c>
      <c r="P73" s="26">
        <f t="shared" si="17"/>
        <v>84360</v>
      </c>
      <c r="Q73" s="37" t="s">
        <v>34</v>
      </c>
    </row>
    <row r="74" customHeight="1" spans="1:17">
      <c r="A74" s="8"/>
      <c r="B74" s="8" t="s">
        <v>110</v>
      </c>
      <c r="C74" s="8" t="s">
        <v>111</v>
      </c>
      <c r="D74" s="8">
        <v>1975.5</v>
      </c>
      <c r="E74" s="26">
        <v>1975.47</v>
      </c>
      <c r="F74" s="8">
        <v>1200</v>
      </c>
      <c r="G74" s="26">
        <v>1975.47</v>
      </c>
      <c r="H74" s="30">
        <v>97</v>
      </c>
      <c r="I74" s="34">
        <v>500</v>
      </c>
      <c r="J74" s="26">
        <v>1975.47</v>
      </c>
      <c r="K74" s="26">
        <f t="shared" si="14"/>
        <v>987735</v>
      </c>
      <c r="L74" s="26"/>
      <c r="M74" s="26"/>
      <c r="N74" s="26">
        <f t="shared" si="15"/>
        <v>987735</v>
      </c>
      <c r="O74" s="26">
        <f t="shared" si="16"/>
        <v>691414.5</v>
      </c>
      <c r="P74" s="26">
        <f t="shared" si="17"/>
        <v>296320.5</v>
      </c>
      <c r="Q74" s="37" t="s">
        <v>45</v>
      </c>
    </row>
    <row r="75" customHeight="1" spans="1:17">
      <c r="A75" s="8"/>
      <c r="B75" s="8" t="s">
        <v>112</v>
      </c>
      <c r="C75" s="8" t="s">
        <v>113</v>
      </c>
      <c r="D75" s="8">
        <v>227.8</v>
      </c>
      <c r="E75" s="26">
        <v>227.8</v>
      </c>
      <c r="F75" s="8">
        <v>1200</v>
      </c>
      <c r="G75" s="26">
        <v>227.8</v>
      </c>
      <c r="H75" s="30">
        <v>96</v>
      </c>
      <c r="I75" s="34">
        <v>500</v>
      </c>
      <c r="J75" s="26">
        <v>200</v>
      </c>
      <c r="K75" s="26">
        <f t="shared" si="14"/>
        <v>100000</v>
      </c>
      <c r="L75" s="26">
        <v>27.8</v>
      </c>
      <c r="M75" s="26">
        <f>L75*I75/2</f>
        <v>6950</v>
      </c>
      <c r="N75" s="26">
        <f t="shared" si="15"/>
        <v>106950</v>
      </c>
      <c r="O75" s="26">
        <f t="shared" si="16"/>
        <v>74865</v>
      </c>
      <c r="P75" s="26">
        <f t="shared" si="17"/>
        <v>32085</v>
      </c>
      <c r="Q75" s="40" t="s">
        <v>68</v>
      </c>
    </row>
    <row r="76" customHeight="1" spans="1:17">
      <c r="A76" s="8"/>
      <c r="B76" s="8"/>
      <c r="C76" s="8" t="s">
        <v>114</v>
      </c>
      <c r="D76" s="8">
        <v>192.6</v>
      </c>
      <c r="E76" s="26">
        <v>192.6</v>
      </c>
      <c r="F76" s="8">
        <v>1200</v>
      </c>
      <c r="G76" s="26">
        <v>192.6</v>
      </c>
      <c r="H76" s="30">
        <v>97</v>
      </c>
      <c r="I76" s="34">
        <v>500</v>
      </c>
      <c r="J76" s="26">
        <v>192.6</v>
      </c>
      <c r="K76" s="26">
        <f t="shared" si="14"/>
        <v>96300</v>
      </c>
      <c r="L76" s="26"/>
      <c r="M76" s="26"/>
      <c r="N76" s="26">
        <f t="shared" si="15"/>
        <v>96300</v>
      </c>
      <c r="O76" s="26">
        <f t="shared" si="16"/>
        <v>67410</v>
      </c>
      <c r="P76" s="26">
        <f t="shared" si="17"/>
        <v>28890</v>
      </c>
      <c r="Q76" s="37"/>
    </row>
    <row r="77" customHeight="1" spans="1:17">
      <c r="A77" s="8"/>
      <c r="B77" s="8"/>
      <c r="C77" s="8" t="s">
        <v>115</v>
      </c>
      <c r="D77" s="8">
        <v>117</v>
      </c>
      <c r="E77" s="26">
        <v>117</v>
      </c>
      <c r="F77" s="8">
        <v>1200</v>
      </c>
      <c r="G77" s="26">
        <v>117</v>
      </c>
      <c r="H77" s="30">
        <v>96</v>
      </c>
      <c r="I77" s="34">
        <v>500</v>
      </c>
      <c r="J77" s="26">
        <v>117</v>
      </c>
      <c r="K77" s="26">
        <f t="shared" si="14"/>
        <v>58500</v>
      </c>
      <c r="L77" s="26"/>
      <c r="M77" s="26"/>
      <c r="N77" s="26">
        <f t="shared" si="15"/>
        <v>58500</v>
      </c>
      <c r="O77" s="26">
        <f t="shared" si="16"/>
        <v>40950</v>
      </c>
      <c r="P77" s="26">
        <f t="shared" si="17"/>
        <v>17550</v>
      </c>
      <c r="Q77" s="37"/>
    </row>
    <row r="78" customHeight="1" spans="1:17">
      <c r="A78" s="8"/>
      <c r="B78" s="8" t="s">
        <v>116</v>
      </c>
      <c r="C78" s="8" t="s">
        <v>117</v>
      </c>
      <c r="D78" s="8">
        <v>2367.4</v>
      </c>
      <c r="E78" s="26">
        <v>2367.4</v>
      </c>
      <c r="F78" s="8">
        <v>1200</v>
      </c>
      <c r="G78" s="26">
        <v>2367.4</v>
      </c>
      <c r="H78" s="30">
        <v>86</v>
      </c>
      <c r="I78" s="34">
        <v>450</v>
      </c>
      <c r="J78" s="26">
        <v>2367.4</v>
      </c>
      <c r="K78" s="26">
        <f t="shared" si="14"/>
        <v>1065330</v>
      </c>
      <c r="L78" s="26"/>
      <c r="M78" s="26"/>
      <c r="N78" s="26">
        <f t="shared" si="15"/>
        <v>1065330</v>
      </c>
      <c r="O78" s="26">
        <f t="shared" si="16"/>
        <v>745731</v>
      </c>
      <c r="P78" s="26">
        <f t="shared" si="17"/>
        <v>319599</v>
      </c>
      <c r="Q78" s="37" t="s">
        <v>45</v>
      </c>
    </row>
    <row r="79" customHeight="1" spans="1:17">
      <c r="A79" s="8"/>
      <c r="B79" s="8"/>
      <c r="C79" s="8" t="s">
        <v>118</v>
      </c>
      <c r="D79" s="8">
        <v>101.1</v>
      </c>
      <c r="E79" s="26">
        <v>101.1</v>
      </c>
      <c r="F79" s="8">
        <v>1200</v>
      </c>
      <c r="G79" s="26">
        <v>101.1</v>
      </c>
      <c r="H79" s="30">
        <v>95</v>
      </c>
      <c r="I79" s="34">
        <v>500</v>
      </c>
      <c r="J79" s="26">
        <v>101.1</v>
      </c>
      <c r="K79" s="26">
        <f t="shared" si="14"/>
        <v>50550</v>
      </c>
      <c r="L79" s="26"/>
      <c r="M79" s="26"/>
      <c r="N79" s="26">
        <f t="shared" si="15"/>
        <v>50550</v>
      </c>
      <c r="O79" s="26">
        <f t="shared" si="16"/>
        <v>35385</v>
      </c>
      <c r="P79" s="26">
        <f t="shared" si="17"/>
        <v>15165</v>
      </c>
      <c r="Q79" s="37"/>
    </row>
    <row r="80" customHeight="1" spans="1:17">
      <c r="A80" s="8"/>
      <c r="B80" s="8" t="s">
        <v>119</v>
      </c>
      <c r="C80" s="8" t="s">
        <v>120</v>
      </c>
      <c r="D80" s="8">
        <v>200</v>
      </c>
      <c r="E80" s="26">
        <v>200</v>
      </c>
      <c r="F80" s="8">
        <v>1300</v>
      </c>
      <c r="G80" s="26">
        <v>200</v>
      </c>
      <c r="H80" s="30">
        <v>96</v>
      </c>
      <c r="I80" s="34">
        <v>500</v>
      </c>
      <c r="J80" s="26">
        <v>200</v>
      </c>
      <c r="K80" s="26">
        <f t="shared" si="14"/>
        <v>100000</v>
      </c>
      <c r="L80" s="26"/>
      <c r="M80" s="26"/>
      <c r="N80" s="26">
        <f t="shared" si="15"/>
        <v>100000</v>
      </c>
      <c r="O80" s="26">
        <f t="shared" si="16"/>
        <v>70000</v>
      </c>
      <c r="P80" s="26">
        <f t="shared" si="17"/>
        <v>30000</v>
      </c>
      <c r="Q80" s="37"/>
    </row>
    <row r="81" customHeight="1" spans="1:17">
      <c r="A81" s="8"/>
      <c r="B81" s="8"/>
      <c r="C81" s="8" t="s">
        <v>121</v>
      </c>
      <c r="D81" s="8">
        <v>200</v>
      </c>
      <c r="E81" s="26">
        <v>200</v>
      </c>
      <c r="F81" s="8">
        <v>1300</v>
      </c>
      <c r="G81" s="26">
        <v>200</v>
      </c>
      <c r="H81" s="30">
        <v>99</v>
      </c>
      <c r="I81" s="34">
        <v>500</v>
      </c>
      <c r="J81" s="26">
        <v>200</v>
      </c>
      <c r="K81" s="26">
        <f t="shared" si="14"/>
        <v>100000</v>
      </c>
      <c r="L81" s="26"/>
      <c r="M81" s="26"/>
      <c r="N81" s="26">
        <f t="shared" si="15"/>
        <v>100000</v>
      </c>
      <c r="O81" s="26">
        <f t="shared" si="16"/>
        <v>70000</v>
      </c>
      <c r="P81" s="26">
        <f t="shared" si="17"/>
        <v>30000</v>
      </c>
      <c r="Q81" s="37"/>
    </row>
    <row r="82" customHeight="1" spans="1:17">
      <c r="A82" s="8"/>
      <c r="B82" s="8"/>
      <c r="C82" s="8" t="s">
        <v>122</v>
      </c>
      <c r="D82" s="8">
        <v>200</v>
      </c>
      <c r="E82" s="26">
        <v>200</v>
      </c>
      <c r="F82" s="8">
        <v>1300</v>
      </c>
      <c r="G82" s="26">
        <v>200</v>
      </c>
      <c r="H82" s="30">
        <v>99</v>
      </c>
      <c r="I82" s="34">
        <v>500</v>
      </c>
      <c r="J82" s="26">
        <v>200</v>
      </c>
      <c r="K82" s="26">
        <f t="shared" si="14"/>
        <v>100000</v>
      </c>
      <c r="L82" s="26"/>
      <c r="M82" s="26"/>
      <c r="N82" s="26">
        <f t="shared" si="15"/>
        <v>100000</v>
      </c>
      <c r="O82" s="26">
        <f t="shared" si="16"/>
        <v>70000</v>
      </c>
      <c r="P82" s="26">
        <f t="shared" si="17"/>
        <v>30000</v>
      </c>
      <c r="Q82" s="37"/>
    </row>
    <row r="83" customHeight="1" spans="1:17">
      <c r="A83" s="8"/>
      <c r="B83" s="8"/>
      <c r="C83" s="8" t="s">
        <v>123</v>
      </c>
      <c r="D83" s="8">
        <v>130</v>
      </c>
      <c r="E83" s="26">
        <v>130</v>
      </c>
      <c r="F83" s="8">
        <v>1300</v>
      </c>
      <c r="G83" s="26">
        <v>130</v>
      </c>
      <c r="H83" s="30">
        <v>96</v>
      </c>
      <c r="I83" s="34">
        <v>500</v>
      </c>
      <c r="J83" s="26">
        <v>130</v>
      </c>
      <c r="K83" s="26">
        <f t="shared" si="14"/>
        <v>65000</v>
      </c>
      <c r="L83" s="26"/>
      <c r="M83" s="26"/>
      <c r="N83" s="26">
        <f t="shared" si="15"/>
        <v>65000</v>
      </c>
      <c r="O83" s="26">
        <f t="shared" si="16"/>
        <v>45500</v>
      </c>
      <c r="P83" s="26">
        <f t="shared" si="17"/>
        <v>19500</v>
      </c>
      <c r="Q83" s="37"/>
    </row>
    <row r="84" customHeight="1" spans="1:17">
      <c r="A84" s="8"/>
      <c r="B84" s="8"/>
      <c r="C84" s="8" t="s">
        <v>124</v>
      </c>
      <c r="D84" s="8">
        <v>234</v>
      </c>
      <c r="E84" s="26">
        <v>234</v>
      </c>
      <c r="F84" s="8">
        <v>1200</v>
      </c>
      <c r="G84" s="26">
        <v>234</v>
      </c>
      <c r="H84" s="30">
        <v>95</v>
      </c>
      <c r="I84" s="34">
        <v>500</v>
      </c>
      <c r="J84" s="26">
        <v>234</v>
      </c>
      <c r="K84" s="26">
        <f t="shared" si="14"/>
        <v>117000</v>
      </c>
      <c r="L84" s="26"/>
      <c r="M84" s="26"/>
      <c r="N84" s="26">
        <f t="shared" si="15"/>
        <v>117000</v>
      </c>
      <c r="O84" s="26">
        <f t="shared" si="16"/>
        <v>81900</v>
      </c>
      <c r="P84" s="26">
        <f t="shared" si="17"/>
        <v>35100</v>
      </c>
      <c r="Q84" s="37" t="s">
        <v>34</v>
      </c>
    </row>
    <row r="85" customHeight="1" spans="1:17">
      <c r="A85" s="8"/>
      <c r="B85" s="8"/>
      <c r="C85" s="8" t="s">
        <v>125</v>
      </c>
      <c r="D85" s="8">
        <v>200</v>
      </c>
      <c r="E85" s="26">
        <v>200</v>
      </c>
      <c r="F85" s="8">
        <v>1300</v>
      </c>
      <c r="G85" s="26">
        <v>200</v>
      </c>
      <c r="H85" s="30">
        <v>99</v>
      </c>
      <c r="I85" s="34">
        <v>500</v>
      </c>
      <c r="J85" s="26">
        <v>200</v>
      </c>
      <c r="K85" s="26">
        <f t="shared" si="14"/>
        <v>100000</v>
      </c>
      <c r="L85" s="26"/>
      <c r="M85" s="26"/>
      <c r="N85" s="26">
        <f t="shared" si="15"/>
        <v>100000</v>
      </c>
      <c r="O85" s="26">
        <f t="shared" si="16"/>
        <v>70000</v>
      </c>
      <c r="P85" s="26">
        <f t="shared" si="17"/>
        <v>30000</v>
      </c>
      <c r="Q85" s="37"/>
    </row>
    <row r="86" customHeight="1" spans="1:17">
      <c r="A86" s="8"/>
      <c r="B86" s="8"/>
      <c r="C86" s="8" t="s">
        <v>126</v>
      </c>
      <c r="D86" s="8">
        <v>204</v>
      </c>
      <c r="E86" s="26">
        <v>204</v>
      </c>
      <c r="F86" s="8">
        <v>1300</v>
      </c>
      <c r="G86" s="26">
        <v>204</v>
      </c>
      <c r="H86" s="30">
        <v>97</v>
      </c>
      <c r="I86" s="34">
        <v>500</v>
      </c>
      <c r="J86" s="26">
        <v>200</v>
      </c>
      <c r="K86" s="26">
        <f t="shared" si="14"/>
        <v>100000</v>
      </c>
      <c r="L86" s="26">
        <v>4</v>
      </c>
      <c r="M86" s="26">
        <f>L86*I86/2</f>
        <v>1000</v>
      </c>
      <c r="N86" s="26">
        <f t="shared" si="15"/>
        <v>101000</v>
      </c>
      <c r="O86" s="26">
        <f t="shared" si="16"/>
        <v>70700</v>
      </c>
      <c r="P86" s="26">
        <f t="shared" si="17"/>
        <v>30300</v>
      </c>
      <c r="Q86" s="40" t="s">
        <v>68</v>
      </c>
    </row>
    <row r="87" customHeight="1" spans="1:17">
      <c r="A87" s="8"/>
      <c r="B87" s="8"/>
      <c r="C87" s="8" t="s">
        <v>127</v>
      </c>
      <c r="D87" s="8">
        <v>238</v>
      </c>
      <c r="E87" s="26">
        <v>238</v>
      </c>
      <c r="F87" s="8">
        <v>1200</v>
      </c>
      <c r="G87" s="26">
        <v>238</v>
      </c>
      <c r="H87" s="30">
        <v>95</v>
      </c>
      <c r="I87" s="34">
        <v>500</v>
      </c>
      <c r="J87" s="26">
        <v>238</v>
      </c>
      <c r="K87" s="26">
        <f t="shared" si="14"/>
        <v>119000</v>
      </c>
      <c r="L87" s="26"/>
      <c r="M87" s="26"/>
      <c r="N87" s="26">
        <f t="shared" si="15"/>
        <v>119000</v>
      </c>
      <c r="O87" s="26">
        <f t="shared" si="16"/>
        <v>83300</v>
      </c>
      <c r="P87" s="26">
        <f t="shared" si="17"/>
        <v>35700</v>
      </c>
      <c r="Q87" s="37" t="s">
        <v>34</v>
      </c>
    </row>
    <row r="88" customHeight="1" spans="1:17">
      <c r="A88" s="8"/>
      <c r="B88" s="8" t="s">
        <v>128</v>
      </c>
      <c r="C88" s="8" t="s">
        <v>129</v>
      </c>
      <c r="D88" s="8">
        <v>110</v>
      </c>
      <c r="E88" s="26">
        <v>110</v>
      </c>
      <c r="F88" s="8">
        <v>1100</v>
      </c>
      <c r="G88" s="26">
        <v>110</v>
      </c>
      <c r="H88" s="30">
        <v>96</v>
      </c>
      <c r="I88" s="34">
        <v>500</v>
      </c>
      <c r="J88" s="26">
        <v>110</v>
      </c>
      <c r="K88" s="26">
        <f t="shared" si="14"/>
        <v>55000</v>
      </c>
      <c r="L88" s="26"/>
      <c r="M88" s="26"/>
      <c r="N88" s="26">
        <f t="shared" si="15"/>
        <v>55000</v>
      </c>
      <c r="O88" s="26">
        <f t="shared" si="16"/>
        <v>38500</v>
      </c>
      <c r="P88" s="26">
        <f t="shared" si="17"/>
        <v>16500</v>
      </c>
      <c r="Q88" s="37" t="s">
        <v>34</v>
      </c>
    </row>
    <row r="89" customHeight="1" spans="1:17">
      <c r="A89" s="8"/>
      <c r="B89" s="8" t="s">
        <v>116</v>
      </c>
      <c r="C89" s="8"/>
      <c r="D89" s="8">
        <v>150</v>
      </c>
      <c r="E89" s="26">
        <v>150</v>
      </c>
      <c r="F89" s="8">
        <v>1200</v>
      </c>
      <c r="G89" s="26">
        <v>150</v>
      </c>
      <c r="H89" s="30">
        <v>95</v>
      </c>
      <c r="I89" s="34">
        <v>500</v>
      </c>
      <c r="J89" s="26">
        <v>150</v>
      </c>
      <c r="K89" s="26">
        <f t="shared" si="14"/>
        <v>75000</v>
      </c>
      <c r="L89" s="26"/>
      <c r="M89" s="26"/>
      <c r="N89" s="26">
        <f t="shared" si="15"/>
        <v>75000</v>
      </c>
      <c r="O89" s="26">
        <f t="shared" si="16"/>
        <v>52500</v>
      </c>
      <c r="P89" s="26">
        <f t="shared" si="17"/>
        <v>22500</v>
      </c>
      <c r="Q89" s="37" t="s">
        <v>34</v>
      </c>
    </row>
    <row r="90" customHeight="1" spans="1:17">
      <c r="A90" s="8"/>
      <c r="B90" s="8" t="s">
        <v>91</v>
      </c>
      <c r="C90" s="8" t="s">
        <v>130</v>
      </c>
      <c r="D90" s="8">
        <v>234.1</v>
      </c>
      <c r="E90" s="26">
        <v>234.1</v>
      </c>
      <c r="F90" s="8">
        <v>1100</v>
      </c>
      <c r="G90" s="26">
        <v>234.1</v>
      </c>
      <c r="H90" s="30">
        <v>96</v>
      </c>
      <c r="I90" s="34">
        <v>500</v>
      </c>
      <c r="J90" s="26">
        <v>234.1</v>
      </c>
      <c r="K90" s="26">
        <f t="shared" si="14"/>
        <v>117050</v>
      </c>
      <c r="L90" s="26"/>
      <c r="M90" s="26"/>
      <c r="N90" s="26">
        <f t="shared" si="15"/>
        <v>117050</v>
      </c>
      <c r="O90" s="26">
        <f t="shared" si="16"/>
        <v>81935</v>
      </c>
      <c r="P90" s="26">
        <f t="shared" si="17"/>
        <v>35115</v>
      </c>
      <c r="Q90" s="37" t="s">
        <v>34</v>
      </c>
    </row>
    <row r="91" customHeight="1" spans="1:17">
      <c r="A91" s="8"/>
      <c r="B91" s="8" t="s">
        <v>128</v>
      </c>
      <c r="C91" s="8" t="s">
        <v>131</v>
      </c>
      <c r="D91" s="8">
        <v>625.5</v>
      </c>
      <c r="E91" s="26">
        <v>625.45</v>
      </c>
      <c r="F91" s="8">
        <v>1250</v>
      </c>
      <c r="G91" s="26">
        <v>625.45</v>
      </c>
      <c r="H91" s="30">
        <v>97</v>
      </c>
      <c r="I91" s="34">
        <v>500</v>
      </c>
      <c r="J91" s="26">
        <v>625.45</v>
      </c>
      <c r="K91" s="26">
        <f t="shared" si="14"/>
        <v>312725</v>
      </c>
      <c r="L91" s="26"/>
      <c r="M91" s="26"/>
      <c r="N91" s="26">
        <f t="shared" si="15"/>
        <v>312725</v>
      </c>
      <c r="O91" s="26">
        <f t="shared" si="16"/>
        <v>218907.5</v>
      </c>
      <c r="P91" s="26">
        <f t="shared" si="17"/>
        <v>93817.5</v>
      </c>
      <c r="Q91" s="37" t="s">
        <v>34</v>
      </c>
    </row>
    <row r="92" s="1" customFormat="1" customHeight="1" spans="1:17">
      <c r="A92" s="11" t="s">
        <v>40</v>
      </c>
      <c r="B92" s="11"/>
      <c r="C92" s="11" t="s">
        <v>132</v>
      </c>
      <c r="D92" s="11">
        <f t="shared" ref="D92:G92" si="18">SUM(D54:D91)</f>
        <v>14179.8</v>
      </c>
      <c r="E92" s="11">
        <f t="shared" si="18"/>
        <v>14323.17</v>
      </c>
      <c r="F92" s="11"/>
      <c r="G92" s="11">
        <f t="shared" si="18"/>
        <v>14179.56</v>
      </c>
      <c r="H92" s="11"/>
      <c r="I92" s="11"/>
      <c r="J92" s="35">
        <f t="shared" ref="J92:P92" si="19">SUM(J54:J91)</f>
        <v>13266.56</v>
      </c>
      <c r="K92" s="11">
        <f t="shared" si="19"/>
        <v>6484557</v>
      </c>
      <c r="L92" s="11">
        <f t="shared" si="19"/>
        <v>913</v>
      </c>
      <c r="M92" s="11">
        <f t="shared" si="19"/>
        <v>185190</v>
      </c>
      <c r="N92" s="11">
        <f t="shared" si="19"/>
        <v>6669747</v>
      </c>
      <c r="O92" s="36">
        <f t="shared" si="19"/>
        <v>4668822.9</v>
      </c>
      <c r="P92" s="11">
        <f t="shared" si="19"/>
        <v>2000924.1</v>
      </c>
      <c r="Q92" s="37"/>
    </row>
    <row r="93" customHeight="1" spans="1:17">
      <c r="A93" s="17" t="s">
        <v>133</v>
      </c>
      <c r="B93" s="15" t="s">
        <v>134</v>
      </c>
      <c r="C93" s="12" t="s">
        <v>135</v>
      </c>
      <c r="D93" s="8">
        <v>171.6</v>
      </c>
      <c r="E93" s="26">
        <v>171.61</v>
      </c>
      <c r="F93" s="8">
        <v>1200</v>
      </c>
      <c r="G93" s="26">
        <v>171.6</v>
      </c>
      <c r="H93" s="30">
        <v>96</v>
      </c>
      <c r="I93" s="34">
        <v>500</v>
      </c>
      <c r="J93" s="26">
        <v>171.6</v>
      </c>
      <c r="K93" s="26">
        <f t="shared" ref="K93:K132" si="20">J93*I93</f>
        <v>85800</v>
      </c>
      <c r="L93" s="26"/>
      <c r="M93" s="26"/>
      <c r="N93" s="26">
        <f t="shared" ref="N93:N132" si="21">O93+P93</f>
        <v>85800</v>
      </c>
      <c r="O93" s="26">
        <f t="shared" ref="O93:O132" si="22">(K93+M93)*60%</f>
        <v>51480</v>
      </c>
      <c r="P93" s="26">
        <f t="shared" ref="P93:P132" si="23">(K93+M93)*40%</f>
        <v>34320</v>
      </c>
      <c r="Q93" s="37"/>
    </row>
    <row r="94" customHeight="1" spans="1:17">
      <c r="A94" s="24"/>
      <c r="B94" s="16"/>
      <c r="C94" s="12" t="s">
        <v>136</v>
      </c>
      <c r="D94" s="8">
        <v>210</v>
      </c>
      <c r="E94" s="26">
        <v>209.95</v>
      </c>
      <c r="F94" s="8">
        <v>1200</v>
      </c>
      <c r="G94" s="26">
        <v>209.95</v>
      </c>
      <c r="H94" s="30">
        <v>99</v>
      </c>
      <c r="I94" s="34">
        <v>500</v>
      </c>
      <c r="J94" s="26">
        <v>200</v>
      </c>
      <c r="K94" s="26">
        <f t="shared" si="20"/>
        <v>100000</v>
      </c>
      <c r="L94" s="26">
        <v>9.95</v>
      </c>
      <c r="M94" s="26">
        <f>L94*I94/2</f>
        <v>2487.5</v>
      </c>
      <c r="N94" s="26">
        <f t="shared" si="21"/>
        <v>102487.5</v>
      </c>
      <c r="O94" s="26">
        <f t="shared" si="22"/>
        <v>61492.5</v>
      </c>
      <c r="P94" s="26">
        <f t="shared" si="23"/>
        <v>40995</v>
      </c>
      <c r="Q94" s="40" t="s">
        <v>68</v>
      </c>
    </row>
    <row r="95" customHeight="1" spans="1:17">
      <c r="A95" s="24"/>
      <c r="B95" s="18"/>
      <c r="C95" s="12" t="s">
        <v>137</v>
      </c>
      <c r="D95" s="8">
        <v>363.5</v>
      </c>
      <c r="E95" s="26">
        <v>363.5</v>
      </c>
      <c r="F95" s="8">
        <v>1200</v>
      </c>
      <c r="G95" s="26">
        <v>363.5</v>
      </c>
      <c r="H95" s="30">
        <v>100</v>
      </c>
      <c r="I95" s="34">
        <v>500</v>
      </c>
      <c r="J95" s="26">
        <v>363.5</v>
      </c>
      <c r="K95" s="26">
        <f t="shared" si="20"/>
        <v>181750</v>
      </c>
      <c r="L95" s="26"/>
      <c r="M95" s="26"/>
      <c r="N95" s="26">
        <f t="shared" si="21"/>
        <v>181750</v>
      </c>
      <c r="O95" s="26">
        <f t="shared" si="22"/>
        <v>109050</v>
      </c>
      <c r="P95" s="26">
        <f t="shared" si="23"/>
        <v>72700</v>
      </c>
      <c r="Q95" s="37" t="s">
        <v>34</v>
      </c>
    </row>
    <row r="96" customHeight="1" spans="1:17">
      <c r="A96" s="24"/>
      <c r="B96" s="15" t="s">
        <v>138</v>
      </c>
      <c r="C96" s="12" t="s">
        <v>139</v>
      </c>
      <c r="D96" s="8">
        <v>243.5</v>
      </c>
      <c r="E96" s="26">
        <v>243.5</v>
      </c>
      <c r="F96" s="8">
        <v>1250</v>
      </c>
      <c r="G96" s="26">
        <v>243.5</v>
      </c>
      <c r="H96" s="30">
        <v>98</v>
      </c>
      <c r="I96" s="34">
        <v>500</v>
      </c>
      <c r="J96" s="26">
        <v>243.5</v>
      </c>
      <c r="K96" s="26">
        <f t="shared" si="20"/>
        <v>121750</v>
      </c>
      <c r="L96" s="26"/>
      <c r="M96" s="26"/>
      <c r="N96" s="26">
        <f t="shared" si="21"/>
        <v>121750</v>
      </c>
      <c r="O96" s="26">
        <f t="shared" si="22"/>
        <v>73050</v>
      </c>
      <c r="P96" s="26">
        <f t="shared" si="23"/>
        <v>48700</v>
      </c>
      <c r="Q96" s="37" t="s">
        <v>34</v>
      </c>
    </row>
    <row r="97" customHeight="1" spans="1:17">
      <c r="A97" s="24"/>
      <c r="B97" s="16"/>
      <c r="C97" s="12" t="s">
        <v>140</v>
      </c>
      <c r="D97" s="8">
        <v>456.4</v>
      </c>
      <c r="E97" s="26">
        <v>456.4</v>
      </c>
      <c r="F97" s="8">
        <v>1250</v>
      </c>
      <c r="G97" s="26">
        <v>456.4</v>
      </c>
      <c r="H97" s="30">
        <v>96</v>
      </c>
      <c r="I97" s="34">
        <v>500</v>
      </c>
      <c r="J97" s="26">
        <v>456.4</v>
      </c>
      <c r="K97" s="26">
        <f t="shared" si="20"/>
        <v>228200</v>
      </c>
      <c r="L97" s="26"/>
      <c r="M97" s="26"/>
      <c r="N97" s="26">
        <f t="shared" si="21"/>
        <v>228200</v>
      </c>
      <c r="O97" s="26">
        <f t="shared" si="22"/>
        <v>136920</v>
      </c>
      <c r="P97" s="26">
        <f t="shared" si="23"/>
        <v>91280</v>
      </c>
      <c r="Q97" s="37" t="s">
        <v>34</v>
      </c>
    </row>
    <row r="98" customHeight="1" spans="1:17">
      <c r="A98" s="24"/>
      <c r="B98" s="18"/>
      <c r="C98" s="12" t="s">
        <v>141</v>
      </c>
      <c r="D98" s="8">
        <v>151</v>
      </c>
      <c r="E98" s="26">
        <v>151</v>
      </c>
      <c r="F98" s="8">
        <v>1250</v>
      </c>
      <c r="G98" s="26">
        <v>151</v>
      </c>
      <c r="H98" s="30">
        <v>96</v>
      </c>
      <c r="I98" s="34">
        <v>500</v>
      </c>
      <c r="J98" s="26">
        <v>151</v>
      </c>
      <c r="K98" s="26">
        <f t="shared" si="20"/>
        <v>75500</v>
      </c>
      <c r="L98" s="26"/>
      <c r="M98" s="26"/>
      <c r="N98" s="26">
        <f t="shared" si="21"/>
        <v>75500</v>
      </c>
      <c r="O98" s="26">
        <f t="shared" si="22"/>
        <v>45300</v>
      </c>
      <c r="P98" s="26">
        <f t="shared" si="23"/>
        <v>30200</v>
      </c>
      <c r="Q98" s="37"/>
    </row>
    <row r="99" customHeight="1" spans="1:17">
      <c r="A99" s="24"/>
      <c r="B99" s="15" t="s">
        <v>142</v>
      </c>
      <c r="C99" s="12" t="s">
        <v>143</v>
      </c>
      <c r="D99" s="8">
        <v>124.8</v>
      </c>
      <c r="E99" s="26">
        <v>124.8</v>
      </c>
      <c r="F99" s="8">
        <v>1300</v>
      </c>
      <c r="G99" s="26">
        <v>124.8</v>
      </c>
      <c r="H99" s="30">
        <v>95</v>
      </c>
      <c r="I99" s="34">
        <v>500</v>
      </c>
      <c r="J99" s="26">
        <v>124.8</v>
      </c>
      <c r="K99" s="26">
        <f t="shared" si="20"/>
        <v>62400</v>
      </c>
      <c r="L99" s="26"/>
      <c r="M99" s="26"/>
      <c r="N99" s="26">
        <f t="shared" si="21"/>
        <v>62400</v>
      </c>
      <c r="O99" s="26">
        <f t="shared" si="22"/>
        <v>37440</v>
      </c>
      <c r="P99" s="26">
        <f t="shared" si="23"/>
        <v>24960</v>
      </c>
      <c r="Q99" s="37"/>
    </row>
    <row r="100" customHeight="1" spans="1:17">
      <c r="A100" s="24"/>
      <c r="B100" s="16"/>
      <c r="C100" s="42" t="s">
        <v>144</v>
      </c>
      <c r="D100" s="8">
        <v>262.6</v>
      </c>
      <c r="E100" s="26">
        <v>262.6</v>
      </c>
      <c r="F100" s="8">
        <v>1300</v>
      </c>
      <c r="G100" s="26">
        <v>262.6</v>
      </c>
      <c r="H100" s="30">
        <v>98</v>
      </c>
      <c r="I100" s="34">
        <v>500</v>
      </c>
      <c r="J100" s="26">
        <v>262.6</v>
      </c>
      <c r="K100" s="26">
        <f t="shared" si="20"/>
        <v>131300</v>
      </c>
      <c r="L100" s="26"/>
      <c r="M100" s="26"/>
      <c r="N100" s="26">
        <f t="shared" si="21"/>
        <v>131300</v>
      </c>
      <c r="O100" s="26">
        <f t="shared" si="22"/>
        <v>78780</v>
      </c>
      <c r="P100" s="26">
        <f t="shared" si="23"/>
        <v>52520</v>
      </c>
      <c r="Q100" s="37" t="s">
        <v>34</v>
      </c>
    </row>
    <row r="101" customHeight="1" spans="1:17">
      <c r="A101" s="24"/>
      <c r="B101" s="16"/>
      <c r="C101" s="42" t="s">
        <v>145</v>
      </c>
      <c r="D101" s="8">
        <v>193.8</v>
      </c>
      <c r="E101" s="26">
        <v>193.8</v>
      </c>
      <c r="F101" s="8">
        <v>1300</v>
      </c>
      <c r="G101" s="26">
        <v>193.8</v>
      </c>
      <c r="H101" s="30">
        <v>95</v>
      </c>
      <c r="I101" s="34">
        <v>500</v>
      </c>
      <c r="J101" s="26">
        <v>193.8</v>
      </c>
      <c r="K101" s="26">
        <f t="shared" si="20"/>
        <v>96900</v>
      </c>
      <c r="L101" s="26"/>
      <c r="M101" s="26"/>
      <c r="N101" s="26">
        <f t="shared" si="21"/>
        <v>96900</v>
      </c>
      <c r="O101" s="26">
        <f t="shared" si="22"/>
        <v>58140</v>
      </c>
      <c r="P101" s="26">
        <f t="shared" si="23"/>
        <v>38760</v>
      </c>
      <c r="Q101" s="37"/>
    </row>
    <row r="102" customHeight="1" spans="1:17">
      <c r="A102" s="24"/>
      <c r="B102" s="16"/>
      <c r="C102" s="42" t="s">
        <v>146</v>
      </c>
      <c r="D102" s="8">
        <v>102</v>
      </c>
      <c r="E102" s="26">
        <v>102</v>
      </c>
      <c r="F102" s="8">
        <v>1300</v>
      </c>
      <c r="G102" s="26">
        <v>102</v>
      </c>
      <c r="H102" s="30">
        <v>97</v>
      </c>
      <c r="I102" s="34">
        <v>500</v>
      </c>
      <c r="J102" s="26">
        <v>102</v>
      </c>
      <c r="K102" s="26">
        <f t="shared" si="20"/>
        <v>51000</v>
      </c>
      <c r="L102" s="26"/>
      <c r="M102" s="26"/>
      <c r="N102" s="26">
        <f t="shared" si="21"/>
        <v>51000</v>
      </c>
      <c r="O102" s="26">
        <f t="shared" si="22"/>
        <v>30600</v>
      </c>
      <c r="P102" s="26">
        <f t="shared" si="23"/>
        <v>20400</v>
      </c>
      <c r="Q102" s="37"/>
    </row>
    <row r="103" customHeight="1" spans="1:17">
      <c r="A103" s="24"/>
      <c r="B103" s="18"/>
      <c r="C103" s="42" t="s">
        <v>147</v>
      </c>
      <c r="D103" s="8">
        <v>197</v>
      </c>
      <c r="E103" s="26">
        <v>197</v>
      </c>
      <c r="F103" s="8">
        <v>1300</v>
      </c>
      <c r="G103" s="26">
        <v>197</v>
      </c>
      <c r="H103" s="30">
        <v>95</v>
      </c>
      <c r="I103" s="34">
        <v>500</v>
      </c>
      <c r="J103" s="26">
        <v>197</v>
      </c>
      <c r="K103" s="26">
        <f t="shared" si="20"/>
        <v>98500</v>
      </c>
      <c r="L103" s="26"/>
      <c r="M103" s="26"/>
      <c r="N103" s="26">
        <f t="shared" si="21"/>
        <v>98500</v>
      </c>
      <c r="O103" s="26">
        <f t="shared" si="22"/>
        <v>59100</v>
      </c>
      <c r="P103" s="26">
        <f t="shared" si="23"/>
        <v>39400</v>
      </c>
      <c r="Q103" s="37"/>
    </row>
    <row r="104" customHeight="1" spans="1:17">
      <c r="A104" s="24"/>
      <c r="B104" s="12" t="s">
        <v>148</v>
      </c>
      <c r="C104" s="12" t="s">
        <v>144</v>
      </c>
      <c r="D104" s="8">
        <v>361.5</v>
      </c>
      <c r="E104" s="26">
        <v>361.47</v>
      </c>
      <c r="F104" s="8">
        <v>1300</v>
      </c>
      <c r="G104" s="26">
        <v>361.47</v>
      </c>
      <c r="H104" s="30">
        <v>98</v>
      </c>
      <c r="I104" s="34">
        <v>500</v>
      </c>
      <c r="J104" s="26">
        <v>361.47</v>
      </c>
      <c r="K104" s="26">
        <f t="shared" si="20"/>
        <v>180735</v>
      </c>
      <c r="L104" s="26"/>
      <c r="M104" s="26"/>
      <c r="N104" s="26">
        <f t="shared" si="21"/>
        <v>180735</v>
      </c>
      <c r="O104" s="26">
        <f t="shared" si="22"/>
        <v>108441</v>
      </c>
      <c r="P104" s="26">
        <f t="shared" si="23"/>
        <v>72294</v>
      </c>
      <c r="Q104" s="37" t="s">
        <v>34</v>
      </c>
    </row>
    <row r="105" customHeight="1" spans="1:17">
      <c r="A105" s="24"/>
      <c r="B105" s="15" t="s">
        <v>149</v>
      </c>
      <c r="C105" s="12" t="s">
        <v>150</v>
      </c>
      <c r="D105" s="8">
        <v>328.8</v>
      </c>
      <c r="E105" s="26">
        <v>328.83</v>
      </c>
      <c r="F105" s="8">
        <v>1300</v>
      </c>
      <c r="G105" s="26">
        <v>328.8</v>
      </c>
      <c r="H105" s="30">
        <v>97</v>
      </c>
      <c r="I105" s="34">
        <v>500</v>
      </c>
      <c r="J105" s="26">
        <v>328.8</v>
      </c>
      <c r="K105" s="26">
        <f t="shared" si="20"/>
        <v>164400</v>
      </c>
      <c r="L105" s="26"/>
      <c r="M105" s="26"/>
      <c r="N105" s="26">
        <f t="shared" si="21"/>
        <v>164400</v>
      </c>
      <c r="O105" s="26">
        <f t="shared" si="22"/>
        <v>98640</v>
      </c>
      <c r="P105" s="26">
        <f t="shared" si="23"/>
        <v>65760</v>
      </c>
      <c r="Q105" s="37" t="s">
        <v>34</v>
      </c>
    </row>
    <row r="106" customHeight="1" spans="1:17">
      <c r="A106" s="24"/>
      <c r="B106" s="16"/>
      <c r="C106" s="12" t="s">
        <v>151</v>
      </c>
      <c r="D106" s="8">
        <v>157.8</v>
      </c>
      <c r="E106" s="26">
        <v>157.8</v>
      </c>
      <c r="F106" s="8">
        <v>1300</v>
      </c>
      <c r="G106" s="26">
        <v>157.8</v>
      </c>
      <c r="H106" s="30">
        <v>95</v>
      </c>
      <c r="I106" s="34">
        <v>500</v>
      </c>
      <c r="J106" s="26">
        <v>157.8</v>
      </c>
      <c r="K106" s="26">
        <f t="shared" si="20"/>
        <v>78900</v>
      </c>
      <c r="L106" s="26"/>
      <c r="M106" s="26"/>
      <c r="N106" s="26">
        <f t="shared" si="21"/>
        <v>78900</v>
      </c>
      <c r="O106" s="26">
        <f t="shared" si="22"/>
        <v>47340</v>
      </c>
      <c r="P106" s="26">
        <f t="shared" si="23"/>
        <v>31560</v>
      </c>
      <c r="Q106" s="37"/>
    </row>
    <row r="107" customHeight="1" spans="1:17">
      <c r="A107" s="24"/>
      <c r="B107" s="16"/>
      <c r="C107" s="12" t="s">
        <v>152</v>
      </c>
      <c r="D107" s="8">
        <v>221.6</v>
      </c>
      <c r="E107" s="26">
        <v>221.6</v>
      </c>
      <c r="F107" s="8">
        <v>1300</v>
      </c>
      <c r="G107" s="26">
        <v>221.6</v>
      </c>
      <c r="H107" s="30">
        <v>96</v>
      </c>
      <c r="I107" s="34">
        <v>500</v>
      </c>
      <c r="J107" s="26">
        <v>200</v>
      </c>
      <c r="K107" s="26">
        <f t="shared" si="20"/>
        <v>100000</v>
      </c>
      <c r="L107" s="26">
        <v>21.6</v>
      </c>
      <c r="M107" s="26">
        <f>L107*I107/2</f>
        <v>5400</v>
      </c>
      <c r="N107" s="26">
        <f t="shared" si="21"/>
        <v>105400</v>
      </c>
      <c r="O107" s="26">
        <f t="shared" si="22"/>
        <v>63240</v>
      </c>
      <c r="P107" s="26">
        <f t="shared" si="23"/>
        <v>42160</v>
      </c>
      <c r="Q107" s="40" t="s">
        <v>68</v>
      </c>
    </row>
    <row r="108" customHeight="1" spans="1:17">
      <c r="A108" s="24"/>
      <c r="B108" s="16"/>
      <c r="C108" s="12" t="s">
        <v>153</v>
      </c>
      <c r="D108" s="8">
        <v>489.3</v>
      </c>
      <c r="E108" s="26">
        <v>489.3</v>
      </c>
      <c r="F108" s="8">
        <v>1300</v>
      </c>
      <c r="G108" s="26">
        <v>489.3</v>
      </c>
      <c r="H108" s="30">
        <v>100</v>
      </c>
      <c r="I108" s="34">
        <v>500</v>
      </c>
      <c r="J108" s="26">
        <v>489.3</v>
      </c>
      <c r="K108" s="26">
        <f t="shared" si="20"/>
        <v>244650</v>
      </c>
      <c r="L108" s="26"/>
      <c r="M108" s="26"/>
      <c r="N108" s="26">
        <f t="shared" si="21"/>
        <v>244650</v>
      </c>
      <c r="O108" s="26">
        <f t="shared" si="22"/>
        <v>146790</v>
      </c>
      <c r="P108" s="26">
        <f t="shared" si="23"/>
        <v>97860</v>
      </c>
      <c r="Q108" s="37" t="s">
        <v>34</v>
      </c>
    </row>
    <row r="109" customHeight="1" spans="1:17">
      <c r="A109" s="24"/>
      <c r="B109" s="18"/>
      <c r="C109" s="12" t="s">
        <v>154</v>
      </c>
      <c r="D109" s="8">
        <v>110.5</v>
      </c>
      <c r="E109" s="26">
        <v>110.5</v>
      </c>
      <c r="F109" s="8">
        <v>1300</v>
      </c>
      <c r="G109" s="26">
        <v>110.5</v>
      </c>
      <c r="H109" s="30">
        <v>77</v>
      </c>
      <c r="I109" s="34">
        <v>400</v>
      </c>
      <c r="J109" s="26">
        <v>110.5</v>
      </c>
      <c r="K109" s="26">
        <f t="shared" si="20"/>
        <v>44200</v>
      </c>
      <c r="L109" s="26"/>
      <c r="M109" s="26"/>
      <c r="N109" s="26">
        <f t="shared" si="21"/>
        <v>44200</v>
      </c>
      <c r="O109" s="26">
        <f t="shared" si="22"/>
        <v>26520</v>
      </c>
      <c r="P109" s="26">
        <f t="shared" si="23"/>
        <v>17680</v>
      </c>
      <c r="Q109" s="37"/>
    </row>
    <row r="110" customHeight="1" spans="1:17">
      <c r="A110" s="24"/>
      <c r="B110" s="15" t="s">
        <v>155</v>
      </c>
      <c r="C110" s="42" t="s">
        <v>156</v>
      </c>
      <c r="D110" s="8">
        <v>176.5</v>
      </c>
      <c r="E110" s="26">
        <v>176.5</v>
      </c>
      <c r="F110" s="8">
        <v>1300</v>
      </c>
      <c r="G110" s="26">
        <v>176.5</v>
      </c>
      <c r="H110" s="30">
        <v>98</v>
      </c>
      <c r="I110" s="34">
        <v>500</v>
      </c>
      <c r="J110" s="26">
        <v>176.5</v>
      </c>
      <c r="K110" s="26">
        <f t="shared" si="20"/>
        <v>88250</v>
      </c>
      <c r="L110" s="26"/>
      <c r="M110" s="26"/>
      <c r="N110" s="26">
        <f t="shared" si="21"/>
        <v>88250</v>
      </c>
      <c r="O110" s="26">
        <f t="shared" si="22"/>
        <v>52950</v>
      </c>
      <c r="P110" s="26">
        <f t="shared" si="23"/>
        <v>35300</v>
      </c>
      <c r="Q110" s="37"/>
    </row>
    <row r="111" customHeight="1" spans="1:17">
      <c r="A111" s="24"/>
      <c r="B111" s="16"/>
      <c r="C111" s="42" t="s">
        <v>157</v>
      </c>
      <c r="D111" s="8">
        <v>203.7</v>
      </c>
      <c r="E111" s="26">
        <v>203.65</v>
      </c>
      <c r="F111" s="8">
        <v>1300</v>
      </c>
      <c r="G111" s="26">
        <v>203.65</v>
      </c>
      <c r="H111" s="30">
        <v>99</v>
      </c>
      <c r="I111" s="34">
        <v>500</v>
      </c>
      <c r="J111" s="26">
        <v>203.65</v>
      </c>
      <c r="K111" s="26">
        <f t="shared" si="20"/>
        <v>101825</v>
      </c>
      <c r="L111" s="26"/>
      <c r="M111" s="26"/>
      <c r="N111" s="26">
        <f t="shared" si="21"/>
        <v>101825</v>
      </c>
      <c r="O111" s="26">
        <f t="shared" si="22"/>
        <v>61095</v>
      </c>
      <c r="P111" s="26">
        <f t="shared" si="23"/>
        <v>40730</v>
      </c>
      <c r="Q111" s="37" t="s">
        <v>34</v>
      </c>
    </row>
    <row r="112" customHeight="1" spans="1:17">
      <c r="A112" s="24"/>
      <c r="B112" s="16"/>
      <c r="C112" s="42" t="s">
        <v>158</v>
      </c>
      <c r="D112" s="8">
        <v>163.2</v>
      </c>
      <c r="E112" s="26">
        <v>163.2</v>
      </c>
      <c r="F112" s="8">
        <v>1300</v>
      </c>
      <c r="G112" s="26">
        <v>163.2</v>
      </c>
      <c r="H112" s="30">
        <v>95</v>
      </c>
      <c r="I112" s="34">
        <v>500</v>
      </c>
      <c r="J112" s="26">
        <v>163.2</v>
      </c>
      <c r="K112" s="26">
        <f t="shared" si="20"/>
        <v>81600</v>
      </c>
      <c r="L112" s="26"/>
      <c r="M112" s="26"/>
      <c r="N112" s="26">
        <f t="shared" si="21"/>
        <v>81600</v>
      </c>
      <c r="O112" s="26">
        <f t="shared" si="22"/>
        <v>48960</v>
      </c>
      <c r="P112" s="26">
        <f t="shared" si="23"/>
        <v>32640</v>
      </c>
      <c r="Q112" s="37"/>
    </row>
    <row r="113" customHeight="1" spans="1:17">
      <c r="A113" s="24"/>
      <c r="B113" s="18"/>
      <c r="C113" s="42" t="s">
        <v>159</v>
      </c>
      <c r="D113" s="8">
        <v>181.6</v>
      </c>
      <c r="E113" s="26">
        <v>181.59</v>
      </c>
      <c r="F113" s="8">
        <v>1300</v>
      </c>
      <c r="G113" s="26">
        <v>181.59</v>
      </c>
      <c r="H113" s="30">
        <v>95</v>
      </c>
      <c r="I113" s="34">
        <v>500</v>
      </c>
      <c r="J113" s="26">
        <v>181.59</v>
      </c>
      <c r="K113" s="26">
        <f t="shared" si="20"/>
        <v>90795</v>
      </c>
      <c r="L113" s="26"/>
      <c r="M113" s="26"/>
      <c r="N113" s="26">
        <f t="shared" si="21"/>
        <v>90795</v>
      </c>
      <c r="O113" s="26">
        <f t="shared" si="22"/>
        <v>54477</v>
      </c>
      <c r="P113" s="26">
        <f t="shared" si="23"/>
        <v>36318</v>
      </c>
      <c r="Q113" s="37"/>
    </row>
    <row r="114" customHeight="1" spans="1:17">
      <c r="A114" s="24"/>
      <c r="B114" s="15" t="s">
        <v>160</v>
      </c>
      <c r="C114" s="12" t="s">
        <v>161</v>
      </c>
      <c r="D114" s="8">
        <v>199.6</v>
      </c>
      <c r="E114" s="26">
        <v>199.57</v>
      </c>
      <c r="F114" s="8">
        <v>1300</v>
      </c>
      <c r="G114" s="26">
        <v>199.57</v>
      </c>
      <c r="H114" s="30">
        <v>99</v>
      </c>
      <c r="I114" s="34">
        <v>500</v>
      </c>
      <c r="J114" s="26">
        <v>199.57</v>
      </c>
      <c r="K114" s="26">
        <f t="shared" si="20"/>
        <v>99785</v>
      </c>
      <c r="L114" s="26"/>
      <c r="M114" s="26"/>
      <c r="N114" s="26">
        <f t="shared" si="21"/>
        <v>99785</v>
      </c>
      <c r="O114" s="26">
        <f t="shared" si="22"/>
        <v>59871</v>
      </c>
      <c r="P114" s="26">
        <f t="shared" si="23"/>
        <v>39914</v>
      </c>
      <c r="Q114" s="37"/>
    </row>
    <row r="115" customHeight="1" spans="1:17">
      <c r="A115" s="24"/>
      <c r="B115" s="18"/>
      <c r="C115" s="12" t="s">
        <v>137</v>
      </c>
      <c r="D115" s="8">
        <v>637.9</v>
      </c>
      <c r="E115" s="26">
        <v>637.9</v>
      </c>
      <c r="F115" s="8">
        <v>1300</v>
      </c>
      <c r="G115" s="26">
        <v>637.9</v>
      </c>
      <c r="H115" s="30">
        <v>100</v>
      </c>
      <c r="I115" s="34">
        <v>500</v>
      </c>
      <c r="J115" s="26">
        <v>637.9</v>
      </c>
      <c r="K115" s="26">
        <f t="shared" si="20"/>
        <v>318950</v>
      </c>
      <c r="L115" s="26"/>
      <c r="M115" s="26"/>
      <c r="N115" s="26">
        <f t="shared" si="21"/>
        <v>318950</v>
      </c>
      <c r="O115" s="26">
        <f t="shared" si="22"/>
        <v>191370</v>
      </c>
      <c r="P115" s="26">
        <f t="shared" si="23"/>
        <v>127580</v>
      </c>
      <c r="Q115" s="37" t="s">
        <v>34</v>
      </c>
    </row>
    <row r="116" customHeight="1" spans="1:17">
      <c r="A116" s="24"/>
      <c r="B116" s="15" t="s">
        <v>162</v>
      </c>
      <c r="C116" s="12" t="s">
        <v>163</v>
      </c>
      <c r="D116" s="8">
        <v>202</v>
      </c>
      <c r="E116" s="26">
        <v>201.97</v>
      </c>
      <c r="F116" s="8">
        <v>1300</v>
      </c>
      <c r="G116" s="26">
        <v>201.97</v>
      </c>
      <c r="H116" s="30">
        <v>99</v>
      </c>
      <c r="I116" s="34">
        <v>500</v>
      </c>
      <c r="J116" s="26">
        <v>200</v>
      </c>
      <c r="K116" s="26">
        <f t="shared" si="20"/>
        <v>100000</v>
      </c>
      <c r="L116" s="26">
        <v>1.97</v>
      </c>
      <c r="M116" s="26">
        <f>L116*I116/2</f>
        <v>492.5</v>
      </c>
      <c r="N116" s="26">
        <f t="shared" si="21"/>
        <v>100492.5</v>
      </c>
      <c r="O116" s="26">
        <f t="shared" si="22"/>
        <v>60295.5</v>
      </c>
      <c r="P116" s="26">
        <f t="shared" si="23"/>
        <v>40197</v>
      </c>
      <c r="Q116" s="40" t="s">
        <v>68</v>
      </c>
    </row>
    <row r="117" customHeight="1" spans="1:17">
      <c r="A117" s="24"/>
      <c r="B117" s="16"/>
      <c r="C117" s="12" t="s">
        <v>164</v>
      </c>
      <c r="D117" s="8">
        <v>114.6</v>
      </c>
      <c r="E117" s="26">
        <v>114.6</v>
      </c>
      <c r="F117" s="8">
        <v>1300</v>
      </c>
      <c r="G117" s="26">
        <v>114.6</v>
      </c>
      <c r="H117" s="30">
        <v>93</v>
      </c>
      <c r="I117" s="34">
        <v>475</v>
      </c>
      <c r="J117" s="26">
        <v>114.6</v>
      </c>
      <c r="K117" s="26">
        <f t="shared" si="20"/>
        <v>54435</v>
      </c>
      <c r="L117" s="26"/>
      <c r="M117" s="26"/>
      <c r="N117" s="26">
        <f t="shared" si="21"/>
        <v>54435</v>
      </c>
      <c r="O117" s="26">
        <f t="shared" si="22"/>
        <v>32661</v>
      </c>
      <c r="P117" s="26">
        <f t="shared" si="23"/>
        <v>21774</v>
      </c>
      <c r="Q117" s="40" t="s">
        <v>165</v>
      </c>
    </row>
    <row r="118" customHeight="1" spans="1:17">
      <c r="A118" s="24"/>
      <c r="B118" s="16"/>
      <c r="C118" s="12" t="s">
        <v>157</v>
      </c>
      <c r="D118" s="8">
        <v>190.9</v>
      </c>
      <c r="E118" s="26">
        <v>190.92</v>
      </c>
      <c r="F118" s="8">
        <v>1300</v>
      </c>
      <c r="G118" s="26">
        <v>190.9</v>
      </c>
      <c r="H118" s="30">
        <v>99</v>
      </c>
      <c r="I118" s="34">
        <v>500</v>
      </c>
      <c r="J118" s="26">
        <v>190.9</v>
      </c>
      <c r="K118" s="26">
        <f t="shared" si="20"/>
        <v>95450</v>
      </c>
      <c r="L118" s="26"/>
      <c r="M118" s="26"/>
      <c r="N118" s="26">
        <f t="shared" si="21"/>
        <v>95450</v>
      </c>
      <c r="O118" s="26">
        <f t="shared" si="22"/>
        <v>57270</v>
      </c>
      <c r="P118" s="26">
        <f t="shared" si="23"/>
        <v>38180</v>
      </c>
      <c r="Q118" s="37" t="s">
        <v>34</v>
      </c>
    </row>
    <row r="119" customHeight="1" spans="1:17">
      <c r="A119" s="24"/>
      <c r="B119" s="16"/>
      <c r="C119" s="12" t="s">
        <v>153</v>
      </c>
      <c r="D119" s="8">
        <v>270.3</v>
      </c>
      <c r="E119" s="26">
        <v>270.31</v>
      </c>
      <c r="F119" s="8">
        <v>1300</v>
      </c>
      <c r="G119" s="26">
        <v>270.3</v>
      </c>
      <c r="H119" s="30">
        <v>100</v>
      </c>
      <c r="I119" s="34">
        <v>500</v>
      </c>
      <c r="J119" s="26">
        <v>270.3</v>
      </c>
      <c r="K119" s="26">
        <f t="shared" si="20"/>
        <v>135150</v>
      </c>
      <c r="L119" s="26"/>
      <c r="M119" s="26"/>
      <c r="N119" s="26">
        <f t="shared" si="21"/>
        <v>135150</v>
      </c>
      <c r="O119" s="26">
        <f t="shared" si="22"/>
        <v>81090</v>
      </c>
      <c r="P119" s="26">
        <f t="shared" si="23"/>
        <v>54060</v>
      </c>
      <c r="Q119" s="37" t="s">
        <v>34</v>
      </c>
    </row>
    <row r="120" customHeight="1" spans="1:17">
      <c r="A120" s="24"/>
      <c r="B120" s="16"/>
      <c r="C120" s="12" t="s">
        <v>166</v>
      </c>
      <c r="D120" s="8">
        <v>123</v>
      </c>
      <c r="E120" s="26">
        <v>123</v>
      </c>
      <c r="F120" s="8">
        <v>1300</v>
      </c>
      <c r="G120" s="26">
        <v>123</v>
      </c>
      <c r="H120" s="30">
        <v>96</v>
      </c>
      <c r="I120" s="34">
        <v>500</v>
      </c>
      <c r="J120" s="26">
        <v>123</v>
      </c>
      <c r="K120" s="26">
        <f t="shared" si="20"/>
        <v>61500</v>
      </c>
      <c r="L120" s="26"/>
      <c r="M120" s="26"/>
      <c r="N120" s="26">
        <f t="shared" si="21"/>
        <v>61500</v>
      </c>
      <c r="O120" s="26">
        <f t="shared" si="22"/>
        <v>36900</v>
      </c>
      <c r="P120" s="26">
        <f t="shared" si="23"/>
        <v>24600</v>
      </c>
      <c r="Q120" s="37"/>
    </row>
    <row r="121" s="1" customFormat="1" customHeight="1" spans="1:17">
      <c r="A121" s="24"/>
      <c r="B121" s="18"/>
      <c r="C121" s="12" t="s">
        <v>167</v>
      </c>
      <c r="D121" s="8">
        <v>26.9</v>
      </c>
      <c r="E121" s="26">
        <v>26.91</v>
      </c>
      <c r="F121" s="8">
        <v>1300</v>
      </c>
      <c r="G121" s="26">
        <v>26.9</v>
      </c>
      <c r="H121" s="30">
        <v>97</v>
      </c>
      <c r="I121" s="34">
        <v>500</v>
      </c>
      <c r="J121" s="26">
        <v>26.9</v>
      </c>
      <c r="K121" s="26">
        <f t="shared" si="20"/>
        <v>13450</v>
      </c>
      <c r="L121" s="26"/>
      <c r="M121" s="26"/>
      <c r="N121" s="26">
        <f t="shared" si="21"/>
        <v>13450</v>
      </c>
      <c r="O121" s="26">
        <f t="shared" si="22"/>
        <v>8070</v>
      </c>
      <c r="P121" s="26">
        <f t="shared" si="23"/>
        <v>5380</v>
      </c>
      <c r="Q121" s="37"/>
    </row>
    <row r="122" customHeight="1" spans="1:17">
      <c r="A122" s="24"/>
      <c r="B122" s="15" t="s">
        <v>168</v>
      </c>
      <c r="C122" s="13" t="s">
        <v>169</v>
      </c>
      <c r="D122" s="8">
        <v>809.2</v>
      </c>
      <c r="E122" s="26">
        <v>809.18</v>
      </c>
      <c r="F122" s="8">
        <v>1200</v>
      </c>
      <c r="G122" s="26">
        <v>809.18</v>
      </c>
      <c r="H122" s="30">
        <v>97</v>
      </c>
      <c r="I122" s="34">
        <v>500</v>
      </c>
      <c r="J122" s="26">
        <v>809.18</v>
      </c>
      <c r="K122" s="26">
        <f t="shared" si="20"/>
        <v>404590</v>
      </c>
      <c r="L122" s="26"/>
      <c r="M122" s="26"/>
      <c r="N122" s="26">
        <f t="shared" si="21"/>
        <v>404590</v>
      </c>
      <c r="O122" s="26">
        <f t="shared" si="22"/>
        <v>242754</v>
      </c>
      <c r="P122" s="26">
        <f t="shared" si="23"/>
        <v>161836</v>
      </c>
      <c r="Q122" s="37" t="s">
        <v>34</v>
      </c>
    </row>
    <row r="123" customHeight="1" spans="1:17">
      <c r="A123" s="24"/>
      <c r="B123" s="18"/>
      <c r="C123" s="13" t="s">
        <v>170</v>
      </c>
      <c r="D123" s="8">
        <v>267.4</v>
      </c>
      <c r="E123" s="26">
        <v>267.36</v>
      </c>
      <c r="F123" s="8">
        <v>1200</v>
      </c>
      <c r="G123" s="26">
        <v>267.36</v>
      </c>
      <c r="H123" s="30">
        <v>95</v>
      </c>
      <c r="I123" s="34">
        <v>500</v>
      </c>
      <c r="J123" s="26">
        <v>200</v>
      </c>
      <c r="K123" s="26">
        <f t="shared" si="20"/>
        <v>100000</v>
      </c>
      <c r="L123" s="26">
        <v>67.36</v>
      </c>
      <c r="M123" s="26">
        <f>L123*I123/2</f>
        <v>16840</v>
      </c>
      <c r="N123" s="26">
        <f t="shared" si="21"/>
        <v>116840</v>
      </c>
      <c r="O123" s="26">
        <f t="shared" si="22"/>
        <v>70104</v>
      </c>
      <c r="P123" s="26">
        <f t="shared" si="23"/>
        <v>46736</v>
      </c>
      <c r="Q123" s="40" t="s">
        <v>68</v>
      </c>
    </row>
    <row r="124" customHeight="1" spans="1:17">
      <c r="A124" s="24"/>
      <c r="B124" s="12" t="s">
        <v>171</v>
      </c>
      <c r="C124" s="12" t="s">
        <v>172</v>
      </c>
      <c r="D124" s="8">
        <v>103.3</v>
      </c>
      <c r="E124" s="26">
        <v>103.3</v>
      </c>
      <c r="F124" s="8">
        <v>1300</v>
      </c>
      <c r="G124" s="26">
        <v>103.3</v>
      </c>
      <c r="H124" s="30">
        <v>95</v>
      </c>
      <c r="I124" s="34">
        <v>500</v>
      </c>
      <c r="J124" s="26">
        <v>103.3</v>
      </c>
      <c r="K124" s="26">
        <f t="shared" si="20"/>
        <v>51650</v>
      </c>
      <c r="L124" s="26"/>
      <c r="M124" s="26"/>
      <c r="N124" s="26">
        <f t="shared" si="21"/>
        <v>51650</v>
      </c>
      <c r="O124" s="26">
        <f t="shared" si="22"/>
        <v>30990</v>
      </c>
      <c r="P124" s="26">
        <f t="shared" si="23"/>
        <v>20660</v>
      </c>
      <c r="Q124" s="37"/>
    </row>
    <row r="125" customHeight="1" spans="1:17">
      <c r="A125" s="24"/>
      <c r="B125" s="15" t="s">
        <v>173</v>
      </c>
      <c r="C125" s="12" t="s">
        <v>174</v>
      </c>
      <c r="D125" s="8">
        <v>609</v>
      </c>
      <c r="E125" s="26">
        <v>609</v>
      </c>
      <c r="F125" s="8">
        <v>1300</v>
      </c>
      <c r="G125" s="26">
        <v>609</v>
      </c>
      <c r="H125" s="30">
        <v>95</v>
      </c>
      <c r="I125" s="34">
        <v>500</v>
      </c>
      <c r="J125" s="26">
        <v>609</v>
      </c>
      <c r="K125" s="26">
        <f t="shared" si="20"/>
        <v>304500</v>
      </c>
      <c r="L125" s="26"/>
      <c r="M125" s="26"/>
      <c r="N125" s="26">
        <f t="shared" si="21"/>
        <v>304500</v>
      </c>
      <c r="O125" s="26">
        <f t="shared" si="22"/>
        <v>182700</v>
      </c>
      <c r="P125" s="26">
        <f t="shared" si="23"/>
        <v>121800</v>
      </c>
      <c r="Q125" s="37" t="s">
        <v>34</v>
      </c>
    </row>
    <row r="126" ht="36" customHeight="1" spans="1:17">
      <c r="A126" s="24"/>
      <c r="B126" s="16"/>
      <c r="C126" s="43" t="s">
        <v>175</v>
      </c>
      <c r="D126" s="8">
        <v>200</v>
      </c>
      <c r="E126" s="26">
        <v>200</v>
      </c>
      <c r="F126" s="8">
        <v>1300</v>
      </c>
      <c r="G126" s="26">
        <v>200</v>
      </c>
      <c r="H126" s="30">
        <v>95</v>
      </c>
      <c r="I126" s="34">
        <v>500</v>
      </c>
      <c r="J126" s="26">
        <v>200</v>
      </c>
      <c r="K126" s="26">
        <f t="shared" si="20"/>
        <v>100000</v>
      </c>
      <c r="L126" s="26"/>
      <c r="M126" s="26"/>
      <c r="N126" s="26">
        <f t="shared" si="21"/>
        <v>100000</v>
      </c>
      <c r="O126" s="26">
        <f t="shared" si="22"/>
        <v>60000</v>
      </c>
      <c r="P126" s="26">
        <f t="shared" si="23"/>
        <v>40000</v>
      </c>
      <c r="Q126" s="37"/>
    </row>
    <row r="127" customHeight="1" spans="1:17">
      <c r="A127" s="24"/>
      <c r="B127" s="16"/>
      <c r="C127" s="43" t="s">
        <v>176</v>
      </c>
      <c r="D127" s="8">
        <v>101</v>
      </c>
      <c r="E127" s="26">
        <v>101</v>
      </c>
      <c r="F127" s="8">
        <v>1300</v>
      </c>
      <c r="G127" s="26">
        <v>101</v>
      </c>
      <c r="H127" s="30">
        <v>95</v>
      </c>
      <c r="I127" s="34">
        <v>500</v>
      </c>
      <c r="J127" s="26">
        <v>101</v>
      </c>
      <c r="K127" s="26">
        <f t="shared" si="20"/>
        <v>50500</v>
      </c>
      <c r="L127" s="26"/>
      <c r="M127" s="26"/>
      <c r="N127" s="26">
        <f t="shared" si="21"/>
        <v>50500</v>
      </c>
      <c r="O127" s="26">
        <f t="shared" si="22"/>
        <v>30300</v>
      </c>
      <c r="P127" s="26">
        <f t="shared" si="23"/>
        <v>20200</v>
      </c>
      <c r="Q127" s="37"/>
    </row>
    <row r="128" customHeight="1" spans="1:17">
      <c r="A128" s="24"/>
      <c r="B128" s="18"/>
      <c r="C128" s="12" t="s">
        <v>177</v>
      </c>
      <c r="D128" s="8">
        <v>1242.1</v>
      </c>
      <c r="E128" s="26">
        <v>1242.1</v>
      </c>
      <c r="F128" s="8">
        <v>1300</v>
      </c>
      <c r="G128" s="26">
        <v>1242.1</v>
      </c>
      <c r="H128" s="30">
        <v>96</v>
      </c>
      <c r="I128" s="34">
        <v>500</v>
      </c>
      <c r="J128" s="26">
        <v>1242.1</v>
      </c>
      <c r="K128" s="26">
        <f t="shared" si="20"/>
        <v>621050</v>
      </c>
      <c r="L128" s="26"/>
      <c r="M128" s="26"/>
      <c r="N128" s="26">
        <f t="shared" si="21"/>
        <v>621050</v>
      </c>
      <c r="O128" s="26">
        <f t="shared" si="22"/>
        <v>372630</v>
      </c>
      <c r="P128" s="26">
        <f t="shared" si="23"/>
        <v>248420</v>
      </c>
      <c r="Q128" s="37" t="s">
        <v>64</v>
      </c>
    </row>
    <row r="129" customHeight="1" spans="1:17">
      <c r="A129" s="24"/>
      <c r="B129" s="15" t="s">
        <v>178</v>
      </c>
      <c r="C129" s="12" t="s">
        <v>137</v>
      </c>
      <c r="D129" s="8">
        <v>59.3</v>
      </c>
      <c r="E129" s="26">
        <v>59.3</v>
      </c>
      <c r="F129" s="8">
        <v>1200</v>
      </c>
      <c r="G129" s="26">
        <v>59.3</v>
      </c>
      <c r="H129" s="30">
        <v>100</v>
      </c>
      <c r="I129" s="34">
        <v>500</v>
      </c>
      <c r="J129" s="26">
        <v>59.3</v>
      </c>
      <c r="K129" s="26">
        <f t="shared" si="20"/>
        <v>29650</v>
      </c>
      <c r="L129" s="26"/>
      <c r="M129" s="26"/>
      <c r="N129" s="26">
        <f t="shared" si="21"/>
        <v>29650</v>
      </c>
      <c r="O129" s="26">
        <f t="shared" si="22"/>
        <v>17790</v>
      </c>
      <c r="P129" s="26">
        <f t="shared" si="23"/>
        <v>11860</v>
      </c>
      <c r="Q129" s="37" t="s">
        <v>34</v>
      </c>
    </row>
    <row r="130" customHeight="1" spans="1:17">
      <c r="A130" s="24"/>
      <c r="B130" s="18"/>
      <c r="C130" s="12" t="s">
        <v>167</v>
      </c>
      <c r="D130" s="8">
        <v>155.2</v>
      </c>
      <c r="E130" s="26">
        <v>155.2</v>
      </c>
      <c r="F130" s="8">
        <v>1200</v>
      </c>
      <c r="G130" s="26">
        <v>155.2</v>
      </c>
      <c r="H130" s="30">
        <v>97</v>
      </c>
      <c r="I130" s="34">
        <v>500</v>
      </c>
      <c r="J130" s="26">
        <v>155.2</v>
      </c>
      <c r="K130" s="26">
        <f t="shared" si="20"/>
        <v>77600</v>
      </c>
      <c r="L130" s="26"/>
      <c r="M130" s="26"/>
      <c r="N130" s="26">
        <f t="shared" si="21"/>
        <v>77600</v>
      </c>
      <c r="O130" s="26">
        <f t="shared" si="22"/>
        <v>46560</v>
      </c>
      <c r="P130" s="26">
        <f t="shared" si="23"/>
        <v>31040</v>
      </c>
      <c r="Q130" s="37"/>
    </row>
    <row r="131" customHeight="1" spans="1:17">
      <c r="A131" s="19"/>
      <c r="B131" s="18" t="s">
        <v>179</v>
      </c>
      <c r="C131" s="44" t="s">
        <v>180</v>
      </c>
      <c r="D131" s="8">
        <v>135</v>
      </c>
      <c r="E131" s="26">
        <v>135</v>
      </c>
      <c r="F131" s="8">
        <v>1200</v>
      </c>
      <c r="G131" s="26">
        <v>135</v>
      </c>
      <c r="H131" s="30">
        <v>99</v>
      </c>
      <c r="I131" s="34">
        <v>500</v>
      </c>
      <c r="J131" s="26">
        <v>135</v>
      </c>
      <c r="K131" s="26">
        <f t="shared" si="20"/>
        <v>67500</v>
      </c>
      <c r="L131" s="26"/>
      <c r="M131" s="26"/>
      <c r="N131" s="26">
        <f t="shared" si="21"/>
        <v>67500</v>
      </c>
      <c r="O131" s="26">
        <f t="shared" si="22"/>
        <v>40500</v>
      </c>
      <c r="P131" s="26">
        <f t="shared" si="23"/>
        <v>27000</v>
      </c>
      <c r="Q131" s="37" t="s">
        <v>34</v>
      </c>
    </row>
    <row r="132" s="1" customFormat="1" customHeight="1" spans="1:17">
      <c r="A132" s="11" t="s">
        <v>40</v>
      </c>
      <c r="B132" s="11"/>
      <c r="C132" s="11" t="s">
        <v>181</v>
      </c>
      <c r="D132" s="11">
        <f>SUM(D93:D131)</f>
        <v>10317.4</v>
      </c>
      <c r="E132" s="11">
        <f>SUM(E93:E131)</f>
        <v>10317.22</v>
      </c>
      <c r="F132" s="11"/>
      <c r="G132" s="11">
        <f>SUM(G93:G131)</f>
        <v>10317.14</v>
      </c>
      <c r="H132" s="11"/>
      <c r="I132" s="11"/>
      <c r="J132" s="11">
        <f t="shared" ref="J132:P132" si="24">SUM(J93:J131)</f>
        <v>10216.26</v>
      </c>
      <c r="K132" s="11">
        <f t="shared" si="24"/>
        <v>5094215</v>
      </c>
      <c r="L132" s="11">
        <f t="shared" si="24"/>
        <v>100.88</v>
      </c>
      <c r="M132" s="11">
        <f t="shared" si="24"/>
        <v>25220</v>
      </c>
      <c r="N132" s="11">
        <f t="shared" si="24"/>
        <v>5119435</v>
      </c>
      <c r="O132" s="36">
        <f t="shared" si="24"/>
        <v>3071661</v>
      </c>
      <c r="P132" s="11">
        <f t="shared" si="24"/>
        <v>2047774</v>
      </c>
      <c r="Q132" s="37"/>
    </row>
    <row r="133" customHeight="1" spans="1:17">
      <c r="A133" s="8" t="s">
        <v>182</v>
      </c>
      <c r="B133" s="45" t="s">
        <v>183</v>
      </c>
      <c r="C133" s="45" t="s">
        <v>184</v>
      </c>
      <c r="D133" s="8">
        <v>162.3</v>
      </c>
      <c r="E133" s="45">
        <v>162.25</v>
      </c>
      <c r="F133" s="45">
        <v>1200</v>
      </c>
      <c r="G133" s="26">
        <v>162.25</v>
      </c>
      <c r="H133" s="30">
        <v>97</v>
      </c>
      <c r="I133" s="34">
        <v>500</v>
      </c>
      <c r="J133" s="26">
        <v>162.25</v>
      </c>
      <c r="K133" s="26">
        <f t="shared" ref="K133:K178" si="25">J133*I133</f>
        <v>81125</v>
      </c>
      <c r="L133" s="26"/>
      <c r="M133" s="26"/>
      <c r="N133" s="26">
        <f t="shared" ref="N133:N178" si="26">O133+P133</f>
        <v>81125</v>
      </c>
      <c r="O133" s="26">
        <f t="shared" ref="O133:O177" si="27">(K133+M133)*70%</f>
        <v>56787.5</v>
      </c>
      <c r="P133" s="26">
        <f t="shared" ref="P133:P177" si="28">(K133+M133)*30%</f>
        <v>24337.5</v>
      </c>
      <c r="Q133" s="37"/>
    </row>
    <row r="134" customHeight="1" spans="1:17">
      <c r="A134" s="8"/>
      <c r="B134" s="45" t="s">
        <v>185</v>
      </c>
      <c r="C134" s="45" t="s">
        <v>186</v>
      </c>
      <c r="D134" s="8">
        <v>191.8</v>
      </c>
      <c r="E134" s="45">
        <v>191.84</v>
      </c>
      <c r="F134" s="45">
        <v>1200</v>
      </c>
      <c r="G134" s="26">
        <v>191.8</v>
      </c>
      <c r="H134" s="30">
        <v>96</v>
      </c>
      <c r="I134" s="34">
        <v>500</v>
      </c>
      <c r="J134" s="26">
        <v>191.8</v>
      </c>
      <c r="K134" s="26">
        <f t="shared" si="25"/>
        <v>95900</v>
      </c>
      <c r="L134" s="26"/>
      <c r="M134" s="26"/>
      <c r="N134" s="26">
        <f t="shared" si="26"/>
        <v>95900</v>
      </c>
      <c r="O134" s="26">
        <f t="shared" si="27"/>
        <v>67130</v>
      </c>
      <c r="P134" s="26">
        <f t="shared" si="28"/>
        <v>28770</v>
      </c>
      <c r="Q134" s="37"/>
    </row>
    <row r="135" customHeight="1" spans="1:17">
      <c r="A135" s="8"/>
      <c r="B135" s="45"/>
      <c r="C135" s="45" t="s">
        <v>187</v>
      </c>
      <c r="D135" s="8">
        <v>258.9</v>
      </c>
      <c r="E135" s="45">
        <v>258.9</v>
      </c>
      <c r="F135" s="45">
        <v>1200</v>
      </c>
      <c r="G135" s="26">
        <v>258.9</v>
      </c>
      <c r="H135" s="30">
        <v>97</v>
      </c>
      <c r="I135" s="34">
        <v>500</v>
      </c>
      <c r="J135" s="26">
        <v>258.9</v>
      </c>
      <c r="K135" s="26">
        <f t="shared" si="25"/>
        <v>129450</v>
      </c>
      <c r="L135" s="26"/>
      <c r="M135" s="26"/>
      <c r="N135" s="26">
        <f t="shared" si="26"/>
        <v>129450</v>
      </c>
      <c r="O135" s="26">
        <f t="shared" si="27"/>
        <v>90615</v>
      </c>
      <c r="P135" s="26">
        <f t="shared" si="28"/>
        <v>38835</v>
      </c>
      <c r="Q135" s="37" t="s">
        <v>34</v>
      </c>
    </row>
    <row r="136" customHeight="1" spans="1:17">
      <c r="A136" s="8"/>
      <c r="B136" s="45" t="s">
        <v>188</v>
      </c>
      <c r="C136" s="45" t="s">
        <v>189</v>
      </c>
      <c r="D136" s="8">
        <v>801.5</v>
      </c>
      <c r="E136" s="45">
        <v>801.5</v>
      </c>
      <c r="F136" s="45">
        <v>1200</v>
      </c>
      <c r="G136" s="26">
        <v>801.5</v>
      </c>
      <c r="H136" s="30">
        <v>98</v>
      </c>
      <c r="I136" s="34">
        <v>500</v>
      </c>
      <c r="J136" s="26">
        <v>801.5</v>
      </c>
      <c r="K136" s="26">
        <f t="shared" si="25"/>
        <v>400750</v>
      </c>
      <c r="L136" s="26"/>
      <c r="M136" s="26"/>
      <c r="N136" s="26">
        <f t="shared" si="26"/>
        <v>400750</v>
      </c>
      <c r="O136" s="26">
        <f t="shared" si="27"/>
        <v>280525</v>
      </c>
      <c r="P136" s="26">
        <f t="shared" si="28"/>
        <v>120225</v>
      </c>
      <c r="Q136" s="37" t="s">
        <v>45</v>
      </c>
    </row>
    <row r="137" customHeight="1" spans="1:17">
      <c r="A137" s="8"/>
      <c r="B137" s="45" t="s">
        <v>190</v>
      </c>
      <c r="C137" s="45" t="s">
        <v>191</v>
      </c>
      <c r="D137" s="8">
        <v>625</v>
      </c>
      <c r="E137" s="45">
        <v>625</v>
      </c>
      <c r="F137" s="45">
        <v>1200</v>
      </c>
      <c r="G137" s="26">
        <v>625</v>
      </c>
      <c r="H137" s="30">
        <v>96</v>
      </c>
      <c r="I137" s="34">
        <v>500</v>
      </c>
      <c r="J137" s="26">
        <v>625</v>
      </c>
      <c r="K137" s="26">
        <f t="shared" si="25"/>
        <v>312500</v>
      </c>
      <c r="L137" s="26"/>
      <c r="M137" s="26"/>
      <c r="N137" s="26">
        <f t="shared" si="26"/>
        <v>312500</v>
      </c>
      <c r="O137" s="26">
        <f t="shared" si="27"/>
        <v>218750</v>
      </c>
      <c r="P137" s="26">
        <f t="shared" si="28"/>
        <v>93750</v>
      </c>
      <c r="Q137" s="37" t="s">
        <v>34</v>
      </c>
    </row>
    <row r="138" customHeight="1" spans="1:17">
      <c r="A138" s="8"/>
      <c r="B138" s="45" t="s">
        <v>182</v>
      </c>
      <c r="C138" s="45" t="s">
        <v>192</v>
      </c>
      <c r="D138" s="8">
        <v>516.5</v>
      </c>
      <c r="E138" s="45">
        <v>516.53</v>
      </c>
      <c r="F138" s="45">
        <v>1200</v>
      </c>
      <c r="G138" s="26">
        <v>516.5</v>
      </c>
      <c r="H138" s="30">
        <v>98</v>
      </c>
      <c r="I138" s="34">
        <v>500</v>
      </c>
      <c r="J138" s="26">
        <v>516.5</v>
      </c>
      <c r="K138" s="26">
        <f t="shared" si="25"/>
        <v>258250</v>
      </c>
      <c r="L138" s="26"/>
      <c r="M138" s="26"/>
      <c r="N138" s="26">
        <f t="shared" si="26"/>
        <v>258250</v>
      </c>
      <c r="O138" s="26">
        <f t="shared" si="27"/>
        <v>180775</v>
      </c>
      <c r="P138" s="26">
        <f t="shared" si="28"/>
        <v>77475</v>
      </c>
      <c r="Q138" s="37" t="s">
        <v>34</v>
      </c>
    </row>
    <row r="139" customHeight="1" spans="1:17">
      <c r="A139" s="8"/>
      <c r="B139" s="45"/>
      <c r="C139" s="45" t="s">
        <v>193</v>
      </c>
      <c r="D139" s="8">
        <v>188.4</v>
      </c>
      <c r="E139" s="45">
        <v>188.57</v>
      </c>
      <c r="F139" s="45">
        <v>1200</v>
      </c>
      <c r="G139" s="26">
        <v>188.4</v>
      </c>
      <c r="H139" s="30">
        <v>96</v>
      </c>
      <c r="I139" s="34">
        <v>500</v>
      </c>
      <c r="J139" s="26">
        <v>188.4</v>
      </c>
      <c r="K139" s="26">
        <f t="shared" si="25"/>
        <v>94200</v>
      </c>
      <c r="L139" s="26"/>
      <c r="M139" s="26"/>
      <c r="N139" s="26">
        <f t="shared" si="26"/>
        <v>94200</v>
      </c>
      <c r="O139" s="26">
        <f t="shared" si="27"/>
        <v>65940</v>
      </c>
      <c r="P139" s="26">
        <f t="shared" si="28"/>
        <v>28260</v>
      </c>
      <c r="Q139" s="37"/>
    </row>
    <row r="140" customHeight="1" spans="1:17">
      <c r="A140" s="8"/>
      <c r="B140" s="45"/>
      <c r="C140" s="45" t="s">
        <v>194</v>
      </c>
      <c r="D140" s="8">
        <v>184.9</v>
      </c>
      <c r="E140" s="45">
        <v>184.86</v>
      </c>
      <c r="F140" s="45">
        <v>1200</v>
      </c>
      <c r="G140" s="26">
        <v>184.86</v>
      </c>
      <c r="H140" s="30">
        <v>98</v>
      </c>
      <c r="I140" s="34">
        <v>500</v>
      </c>
      <c r="J140" s="26">
        <v>184.86</v>
      </c>
      <c r="K140" s="26">
        <f t="shared" si="25"/>
        <v>92430</v>
      </c>
      <c r="L140" s="26"/>
      <c r="M140" s="26"/>
      <c r="N140" s="26">
        <f t="shared" si="26"/>
        <v>92430</v>
      </c>
      <c r="O140" s="26">
        <f t="shared" si="27"/>
        <v>64701</v>
      </c>
      <c r="P140" s="26">
        <f t="shared" si="28"/>
        <v>27729</v>
      </c>
      <c r="Q140" s="37"/>
    </row>
    <row r="141" customHeight="1" spans="1:17">
      <c r="A141" s="8"/>
      <c r="B141" s="45"/>
      <c r="C141" s="45" t="s">
        <v>187</v>
      </c>
      <c r="D141" s="8">
        <v>156.1</v>
      </c>
      <c r="E141" s="45">
        <v>156.14</v>
      </c>
      <c r="F141" s="45">
        <v>1200</v>
      </c>
      <c r="G141" s="26">
        <v>156.1</v>
      </c>
      <c r="H141" s="30">
        <v>96</v>
      </c>
      <c r="I141" s="34">
        <v>500</v>
      </c>
      <c r="J141" s="26">
        <v>156.1</v>
      </c>
      <c r="K141" s="26">
        <f t="shared" si="25"/>
        <v>78050</v>
      </c>
      <c r="L141" s="26"/>
      <c r="M141" s="26"/>
      <c r="N141" s="26">
        <f t="shared" si="26"/>
        <v>78050</v>
      </c>
      <c r="O141" s="26">
        <f t="shared" si="27"/>
        <v>54635</v>
      </c>
      <c r="P141" s="26">
        <f t="shared" si="28"/>
        <v>23415</v>
      </c>
      <c r="Q141" s="38" t="s">
        <v>34</v>
      </c>
    </row>
    <row r="142" customHeight="1" spans="1:17">
      <c r="A142" s="8"/>
      <c r="B142" s="45" t="s">
        <v>195</v>
      </c>
      <c r="C142" s="45" t="s">
        <v>187</v>
      </c>
      <c r="D142" s="8">
        <v>232.8</v>
      </c>
      <c r="E142" s="45">
        <v>232.8</v>
      </c>
      <c r="F142" s="45">
        <v>1200</v>
      </c>
      <c r="G142" s="26">
        <v>222.8</v>
      </c>
      <c r="H142" s="30">
        <v>96</v>
      </c>
      <c r="I142" s="34">
        <v>500</v>
      </c>
      <c r="J142" s="26">
        <v>222.8</v>
      </c>
      <c r="K142" s="26">
        <f t="shared" si="25"/>
        <v>111400</v>
      </c>
      <c r="L142" s="26"/>
      <c r="M142" s="26"/>
      <c r="N142" s="26">
        <f t="shared" si="26"/>
        <v>111400</v>
      </c>
      <c r="O142" s="26">
        <f t="shared" si="27"/>
        <v>77980</v>
      </c>
      <c r="P142" s="26">
        <f t="shared" si="28"/>
        <v>33420</v>
      </c>
      <c r="Q142" s="41"/>
    </row>
    <row r="143" customHeight="1" spans="1:17">
      <c r="A143" s="8"/>
      <c r="B143" s="45"/>
      <c r="C143" s="45"/>
      <c r="D143" s="8"/>
      <c r="E143" s="45"/>
      <c r="F143" s="45"/>
      <c r="G143" s="26">
        <v>10</v>
      </c>
      <c r="H143" s="30">
        <v>92</v>
      </c>
      <c r="I143" s="34">
        <v>475</v>
      </c>
      <c r="J143" s="26">
        <v>10</v>
      </c>
      <c r="K143" s="26">
        <f t="shared" si="25"/>
        <v>4750</v>
      </c>
      <c r="L143" s="26"/>
      <c r="M143" s="26"/>
      <c r="N143" s="26">
        <f t="shared" si="26"/>
        <v>4750</v>
      </c>
      <c r="O143" s="26">
        <f t="shared" si="27"/>
        <v>3325</v>
      </c>
      <c r="P143" s="26">
        <f t="shared" si="28"/>
        <v>1425</v>
      </c>
      <c r="Q143" s="39"/>
    </row>
    <row r="144" customHeight="1" spans="1:17">
      <c r="A144" s="8"/>
      <c r="B144" s="45"/>
      <c r="C144" s="45" t="s">
        <v>196</v>
      </c>
      <c r="D144" s="8">
        <v>128.7</v>
      </c>
      <c r="E144" s="45">
        <v>128.7</v>
      </c>
      <c r="F144" s="45">
        <v>1200</v>
      </c>
      <c r="G144" s="26">
        <v>128.7</v>
      </c>
      <c r="H144" s="30">
        <v>96</v>
      </c>
      <c r="I144" s="34">
        <v>500</v>
      </c>
      <c r="J144" s="26">
        <v>128.7</v>
      </c>
      <c r="K144" s="26">
        <f t="shared" si="25"/>
        <v>64350</v>
      </c>
      <c r="L144" s="26"/>
      <c r="M144" s="26"/>
      <c r="N144" s="26">
        <f t="shared" si="26"/>
        <v>64350</v>
      </c>
      <c r="O144" s="26">
        <f t="shared" si="27"/>
        <v>45045</v>
      </c>
      <c r="P144" s="26">
        <f t="shared" si="28"/>
        <v>19305</v>
      </c>
      <c r="Q144" s="37"/>
    </row>
    <row r="145" customHeight="1" spans="1:17">
      <c r="A145" s="8"/>
      <c r="B145" s="45"/>
      <c r="C145" s="45" t="s">
        <v>197</v>
      </c>
      <c r="D145" s="8">
        <v>170</v>
      </c>
      <c r="E145" s="45">
        <v>170</v>
      </c>
      <c r="F145" s="45">
        <v>1200</v>
      </c>
      <c r="G145" s="26">
        <v>150</v>
      </c>
      <c r="H145" s="30">
        <v>96</v>
      </c>
      <c r="I145" s="34">
        <v>500</v>
      </c>
      <c r="J145" s="26">
        <v>150</v>
      </c>
      <c r="K145" s="26">
        <f t="shared" si="25"/>
        <v>75000</v>
      </c>
      <c r="L145" s="26"/>
      <c r="M145" s="26"/>
      <c r="N145" s="26">
        <f t="shared" si="26"/>
        <v>75000</v>
      </c>
      <c r="O145" s="26">
        <f t="shared" si="27"/>
        <v>52500</v>
      </c>
      <c r="P145" s="26">
        <f t="shared" si="28"/>
        <v>22500</v>
      </c>
      <c r="Q145" s="37"/>
    </row>
    <row r="146" customHeight="1" spans="1:17">
      <c r="A146" s="8"/>
      <c r="B146" s="45"/>
      <c r="C146" s="45"/>
      <c r="D146" s="8"/>
      <c r="E146" s="45"/>
      <c r="F146" s="45"/>
      <c r="G146" s="26">
        <v>20</v>
      </c>
      <c r="H146" s="30">
        <v>92</v>
      </c>
      <c r="I146" s="34">
        <v>475</v>
      </c>
      <c r="J146" s="26">
        <v>20</v>
      </c>
      <c r="K146" s="26">
        <f t="shared" si="25"/>
        <v>9500</v>
      </c>
      <c r="L146" s="26"/>
      <c r="M146" s="26"/>
      <c r="N146" s="26">
        <f t="shared" si="26"/>
        <v>9500</v>
      </c>
      <c r="O146" s="26">
        <f t="shared" si="27"/>
        <v>6650</v>
      </c>
      <c r="P146" s="26">
        <f t="shared" si="28"/>
        <v>2850</v>
      </c>
      <c r="Q146" s="37"/>
    </row>
    <row r="147" customHeight="1" spans="1:17">
      <c r="A147" s="8"/>
      <c r="B147" s="45"/>
      <c r="C147" s="46" t="s">
        <v>198</v>
      </c>
      <c r="D147" s="17">
        <v>137.7</v>
      </c>
      <c r="E147" s="46">
        <v>137.7</v>
      </c>
      <c r="F147" s="46">
        <v>1200</v>
      </c>
      <c r="G147" s="26">
        <v>117.7</v>
      </c>
      <c r="H147" s="30">
        <v>98</v>
      </c>
      <c r="I147" s="34">
        <v>500</v>
      </c>
      <c r="J147" s="26">
        <v>117.7</v>
      </c>
      <c r="K147" s="26">
        <f t="shared" si="25"/>
        <v>58850</v>
      </c>
      <c r="L147" s="26"/>
      <c r="M147" s="26"/>
      <c r="N147" s="26">
        <f t="shared" si="26"/>
        <v>58850</v>
      </c>
      <c r="O147" s="26">
        <f t="shared" si="27"/>
        <v>41195</v>
      </c>
      <c r="P147" s="26">
        <f t="shared" si="28"/>
        <v>17655</v>
      </c>
      <c r="Q147" s="37"/>
    </row>
    <row r="148" customHeight="1" spans="1:17">
      <c r="A148" s="8"/>
      <c r="B148" s="45"/>
      <c r="C148" s="47"/>
      <c r="D148" s="19"/>
      <c r="E148" s="47"/>
      <c r="F148" s="47"/>
      <c r="G148" s="26">
        <v>20</v>
      </c>
      <c r="H148" s="30">
        <v>92</v>
      </c>
      <c r="I148" s="34">
        <v>475</v>
      </c>
      <c r="J148" s="26">
        <v>20</v>
      </c>
      <c r="K148" s="26">
        <f t="shared" si="25"/>
        <v>9500</v>
      </c>
      <c r="L148" s="26"/>
      <c r="M148" s="26"/>
      <c r="N148" s="26">
        <f t="shared" si="26"/>
        <v>9500</v>
      </c>
      <c r="O148" s="26">
        <f t="shared" si="27"/>
        <v>6650</v>
      </c>
      <c r="P148" s="26">
        <f t="shared" si="28"/>
        <v>2850</v>
      </c>
      <c r="Q148" s="37"/>
    </row>
    <row r="149" customHeight="1" spans="1:17">
      <c r="A149" s="8"/>
      <c r="B149" s="45"/>
      <c r="C149" s="46" t="s">
        <v>199</v>
      </c>
      <c r="D149" s="17">
        <v>164.3</v>
      </c>
      <c r="E149" s="46">
        <v>164.3</v>
      </c>
      <c r="F149" s="46">
        <v>1200</v>
      </c>
      <c r="G149" s="26">
        <v>144.3</v>
      </c>
      <c r="H149" s="30">
        <v>96</v>
      </c>
      <c r="I149" s="34">
        <v>500</v>
      </c>
      <c r="J149" s="26">
        <v>144.3</v>
      </c>
      <c r="K149" s="26">
        <f t="shared" si="25"/>
        <v>72150</v>
      </c>
      <c r="L149" s="26"/>
      <c r="M149" s="26"/>
      <c r="N149" s="26">
        <f t="shared" si="26"/>
        <v>72150</v>
      </c>
      <c r="O149" s="26">
        <f t="shared" si="27"/>
        <v>50505</v>
      </c>
      <c r="P149" s="26">
        <f t="shared" si="28"/>
        <v>21645</v>
      </c>
      <c r="Q149" s="37"/>
    </row>
    <row r="150" customHeight="1" spans="1:17">
      <c r="A150" s="8"/>
      <c r="B150" s="45"/>
      <c r="C150" s="47"/>
      <c r="D150" s="19"/>
      <c r="E150" s="47"/>
      <c r="F150" s="47"/>
      <c r="G150" s="26">
        <v>20</v>
      </c>
      <c r="H150" s="30">
        <v>92</v>
      </c>
      <c r="I150" s="34">
        <v>475</v>
      </c>
      <c r="J150" s="26">
        <v>20</v>
      </c>
      <c r="K150" s="26">
        <f t="shared" si="25"/>
        <v>9500</v>
      </c>
      <c r="L150" s="26"/>
      <c r="M150" s="26"/>
      <c r="N150" s="26">
        <f t="shared" si="26"/>
        <v>9500</v>
      </c>
      <c r="O150" s="26">
        <f t="shared" si="27"/>
        <v>6650</v>
      </c>
      <c r="P150" s="26">
        <f t="shared" si="28"/>
        <v>2850</v>
      </c>
      <c r="Q150" s="37"/>
    </row>
    <row r="151" customHeight="1" spans="1:17">
      <c r="A151" s="8"/>
      <c r="B151" s="45"/>
      <c r="C151" s="45" t="s">
        <v>200</v>
      </c>
      <c r="D151" s="8">
        <v>114.4</v>
      </c>
      <c r="E151" s="45">
        <v>114.4</v>
      </c>
      <c r="F151" s="45">
        <v>1200</v>
      </c>
      <c r="G151" s="26">
        <v>114.4</v>
      </c>
      <c r="H151" s="30">
        <v>91</v>
      </c>
      <c r="I151" s="34">
        <v>475</v>
      </c>
      <c r="J151" s="26">
        <v>114.4</v>
      </c>
      <c r="K151" s="26">
        <f t="shared" si="25"/>
        <v>54340</v>
      </c>
      <c r="L151" s="26"/>
      <c r="M151" s="26"/>
      <c r="N151" s="26">
        <f t="shared" si="26"/>
        <v>54340</v>
      </c>
      <c r="O151" s="26">
        <f t="shared" si="27"/>
        <v>38038</v>
      </c>
      <c r="P151" s="26">
        <f t="shared" si="28"/>
        <v>16302</v>
      </c>
      <c r="Q151" s="37"/>
    </row>
    <row r="152" customHeight="1" spans="1:17">
      <c r="A152" s="8"/>
      <c r="B152" s="45"/>
      <c r="C152" s="45" t="s">
        <v>192</v>
      </c>
      <c r="D152" s="8">
        <v>46.5</v>
      </c>
      <c r="E152" s="45">
        <v>46.5</v>
      </c>
      <c r="F152" s="45">
        <v>1200</v>
      </c>
      <c r="G152" s="26">
        <v>46.5</v>
      </c>
      <c r="H152" s="30">
        <v>98</v>
      </c>
      <c r="I152" s="34">
        <v>500</v>
      </c>
      <c r="J152" s="26">
        <v>46.5</v>
      </c>
      <c r="K152" s="26">
        <f t="shared" si="25"/>
        <v>23250</v>
      </c>
      <c r="L152" s="26"/>
      <c r="M152" s="26"/>
      <c r="N152" s="26">
        <f t="shared" si="26"/>
        <v>23250</v>
      </c>
      <c r="O152" s="26">
        <f t="shared" si="27"/>
        <v>16275</v>
      </c>
      <c r="P152" s="26">
        <f t="shared" si="28"/>
        <v>6975</v>
      </c>
      <c r="Q152" s="37" t="s">
        <v>34</v>
      </c>
    </row>
    <row r="153" customHeight="1" spans="1:17">
      <c r="A153" s="8"/>
      <c r="B153" s="45" t="s">
        <v>201</v>
      </c>
      <c r="C153" s="45" t="s">
        <v>202</v>
      </c>
      <c r="D153" s="8">
        <v>143.1</v>
      </c>
      <c r="E153" s="45">
        <v>143.46</v>
      </c>
      <c r="F153" s="45">
        <v>1200</v>
      </c>
      <c r="G153" s="26">
        <v>143.1</v>
      </c>
      <c r="H153" s="30">
        <v>99</v>
      </c>
      <c r="I153" s="34">
        <v>500</v>
      </c>
      <c r="J153" s="26">
        <v>143.1</v>
      </c>
      <c r="K153" s="26">
        <f t="shared" si="25"/>
        <v>71550</v>
      </c>
      <c r="L153" s="26"/>
      <c r="M153" s="26"/>
      <c r="N153" s="26">
        <f t="shared" si="26"/>
        <v>71550</v>
      </c>
      <c r="O153" s="26">
        <f t="shared" si="27"/>
        <v>50085</v>
      </c>
      <c r="P153" s="26">
        <f t="shared" si="28"/>
        <v>21465</v>
      </c>
      <c r="Q153" s="37"/>
    </row>
    <row r="154" customHeight="1" spans="1:17">
      <c r="A154" s="8"/>
      <c r="B154" s="45" t="s">
        <v>203</v>
      </c>
      <c r="C154" s="45" t="s">
        <v>204</v>
      </c>
      <c r="D154" s="8">
        <v>160</v>
      </c>
      <c r="E154" s="45">
        <v>160</v>
      </c>
      <c r="F154" s="45">
        <v>1200</v>
      </c>
      <c r="G154" s="26">
        <v>160</v>
      </c>
      <c r="H154" s="30">
        <v>97</v>
      </c>
      <c r="I154" s="34">
        <v>500</v>
      </c>
      <c r="J154" s="26">
        <v>160</v>
      </c>
      <c r="K154" s="26">
        <f t="shared" si="25"/>
        <v>80000</v>
      </c>
      <c r="L154" s="26"/>
      <c r="M154" s="26"/>
      <c r="N154" s="26">
        <f t="shared" si="26"/>
        <v>80000</v>
      </c>
      <c r="O154" s="26">
        <f t="shared" si="27"/>
        <v>56000</v>
      </c>
      <c r="P154" s="26">
        <f t="shared" si="28"/>
        <v>24000</v>
      </c>
      <c r="Q154" s="37"/>
    </row>
    <row r="155" customHeight="1" spans="1:17">
      <c r="A155" s="8"/>
      <c r="B155" s="45"/>
      <c r="C155" s="45" t="s">
        <v>205</v>
      </c>
      <c r="D155" s="8">
        <v>108</v>
      </c>
      <c r="E155" s="45">
        <v>108</v>
      </c>
      <c r="F155" s="45">
        <v>1200</v>
      </c>
      <c r="G155" s="26">
        <v>108</v>
      </c>
      <c r="H155" s="30">
        <v>96</v>
      </c>
      <c r="I155" s="34">
        <v>500</v>
      </c>
      <c r="J155" s="26">
        <v>108</v>
      </c>
      <c r="K155" s="26">
        <f t="shared" si="25"/>
        <v>54000</v>
      </c>
      <c r="L155" s="26"/>
      <c r="M155" s="26"/>
      <c r="N155" s="26">
        <f t="shared" si="26"/>
        <v>54000</v>
      </c>
      <c r="O155" s="26">
        <f t="shared" si="27"/>
        <v>37800</v>
      </c>
      <c r="P155" s="26">
        <f t="shared" si="28"/>
        <v>16200</v>
      </c>
      <c r="Q155" s="37"/>
    </row>
    <row r="156" customHeight="1" spans="1:17">
      <c r="A156" s="8"/>
      <c r="B156" s="45" t="s">
        <v>206</v>
      </c>
      <c r="C156" s="45" t="s">
        <v>207</v>
      </c>
      <c r="D156" s="8">
        <v>167.3</v>
      </c>
      <c r="E156" s="45">
        <v>167.25</v>
      </c>
      <c r="F156" s="45">
        <v>1400</v>
      </c>
      <c r="G156" s="26">
        <v>167.25</v>
      </c>
      <c r="H156" s="30">
        <v>98</v>
      </c>
      <c r="I156" s="34">
        <v>500</v>
      </c>
      <c r="J156" s="26">
        <v>167.25</v>
      </c>
      <c r="K156" s="26">
        <f t="shared" si="25"/>
        <v>83625</v>
      </c>
      <c r="L156" s="26"/>
      <c r="M156" s="26"/>
      <c r="N156" s="26">
        <f t="shared" si="26"/>
        <v>83625</v>
      </c>
      <c r="O156" s="26">
        <f t="shared" si="27"/>
        <v>58537.5</v>
      </c>
      <c r="P156" s="26">
        <f t="shared" si="28"/>
        <v>25087.5</v>
      </c>
      <c r="Q156" s="37"/>
    </row>
    <row r="157" customHeight="1" spans="1:17">
      <c r="A157" s="8"/>
      <c r="B157" s="45" t="s">
        <v>208</v>
      </c>
      <c r="C157" s="45" t="s">
        <v>209</v>
      </c>
      <c r="D157" s="8">
        <v>194.1</v>
      </c>
      <c r="E157" s="45">
        <v>197.38</v>
      </c>
      <c r="F157" s="45">
        <v>1200</v>
      </c>
      <c r="G157" s="26">
        <v>194.1</v>
      </c>
      <c r="H157" s="30">
        <v>96</v>
      </c>
      <c r="I157" s="34">
        <v>500</v>
      </c>
      <c r="J157" s="26">
        <v>194.1</v>
      </c>
      <c r="K157" s="26">
        <f t="shared" si="25"/>
        <v>97050</v>
      </c>
      <c r="L157" s="26"/>
      <c r="M157" s="26"/>
      <c r="N157" s="26">
        <f t="shared" si="26"/>
        <v>97050</v>
      </c>
      <c r="O157" s="26">
        <f t="shared" si="27"/>
        <v>67935</v>
      </c>
      <c r="P157" s="26">
        <f t="shared" si="28"/>
        <v>29115</v>
      </c>
      <c r="Q157" s="37"/>
    </row>
    <row r="158" customHeight="1" spans="1:17">
      <c r="A158" s="8"/>
      <c r="B158" s="45"/>
      <c r="C158" s="45" t="s">
        <v>33</v>
      </c>
      <c r="D158" s="8">
        <v>240.5</v>
      </c>
      <c r="E158" s="45">
        <v>241.2</v>
      </c>
      <c r="F158" s="45">
        <v>1200</v>
      </c>
      <c r="G158" s="26">
        <v>240.5</v>
      </c>
      <c r="H158" s="30">
        <v>99</v>
      </c>
      <c r="I158" s="34">
        <v>500</v>
      </c>
      <c r="J158" s="26">
        <v>240.5</v>
      </c>
      <c r="K158" s="26">
        <f t="shared" si="25"/>
        <v>120250</v>
      </c>
      <c r="L158" s="26"/>
      <c r="M158" s="26"/>
      <c r="N158" s="26">
        <f t="shared" si="26"/>
        <v>120250</v>
      </c>
      <c r="O158" s="26">
        <f t="shared" si="27"/>
        <v>84175</v>
      </c>
      <c r="P158" s="26">
        <f t="shared" si="28"/>
        <v>36075</v>
      </c>
      <c r="Q158" s="37" t="s">
        <v>34</v>
      </c>
    </row>
    <row r="159" customHeight="1" spans="1:17">
      <c r="A159" s="8"/>
      <c r="B159" s="45"/>
      <c r="C159" s="45" t="s">
        <v>210</v>
      </c>
      <c r="D159" s="8">
        <v>124.3</v>
      </c>
      <c r="E159" s="45">
        <v>124.32</v>
      </c>
      <c r="F159" s="45">
        <v>1200</v>
      </c>
      <c r="G159" s="26">
        <v>124.3</v>
      </c>
      <c r="H159" s="30">
        <v>99</v>
      </c>
      <c r="I159" s="34">
        <v>500</v>
      </c>
      <c r="J159" s="26">
        <v>124.3</v>
      </c>
      <c r="K159" s="26">
        <f t="shared" si="25"/>
        <v>62150</v>
      </c>
      <c r="L159" s="26"/>
      <c r="M159" s="26"/>
      <c r="N159" s="26">
        <f t="shared" si="26"/>
        <v>62150</v>
      </c>
      <c r="O159" s="26">
        <f t="shared" si="27"/>
        <v>43505</v>
      </c>
      <c r="P159" s="26">
        <f t="shared" si="28"/>
        <v>18645</v>
      </c>
      <c r="Q159" s="37"/>
    </row>
    <row r="160" customHeight="1" spans="1:17">
      <c r="A160" s="8"/>
      <c r="B160" s="45" t="s">
        <v>211</v>
      </c>
      <c r="C160" s="45" t="s">
        <v>191</v>
      </c>
      <c r="D160" s="8">
        <v>270</v>
      </c>
      <c r="E160" s="45">
        <v>276.5</v>
      </c>
      <c r="F160" s="45">
        <v>1200</v>
      </c>
      <c r="G160" s="26">
        <v>260</v>
      </c>
      <c r="H160" s="30">
        <v>96</v>
      </c>
      <c r="I160" s="34">
        <v>500</v>
      </c>
      <c r="J160" s="26">
        <v>260</v>
      </c>
      <c r="K160" s="26">
        <f t="shared" si="25"/>
        <v>130000</v>
      </c>
      <c r="L160" s="26"/>
      <c r="M160" s="26"/>
      <c r="N160" s="26">
        <f t="shared" si="26"/>
        <v>130000</v>
      </c>
      <c r="O160" s="26">
        <f t="shared" si="27"/>
        <v>91000</v>
      </c>
      <c r="P160" s="26">
        <f t="shared" si="28"/>
        <v>39000</v>
      </c>
      <c r="Q160" s="38" t="s">
        <v>34</v>
      </c>
    </row>
    <row r="161" customHeight="1" spans="1:17">
      <c r="A161" s="8"/>
      <c r="B161" s="45"/>
      <c r="C161" s="45"/>
      <c r="D161" s="8"/>
      <c r="E161" s="45"/>
      <c r="F161" s="45"/>
      <c r="G161" s="26">
        <v>10</v>
      </c>
      <c r="H161" s="30">
        <v>90</v>
      </c>
      <c r="I161" s="34">
        <v>475</v>
      </c>
      <c r="J161" s="26">
        <v>10</v>
      </c>
      <c r="K161" s="26">
        <f t="shared" si="25"/>
        <v>4750</v>
      </c>
      <c r="L161" s="26"/>
      <c r="M161" s="26"/>
      <c r="N161" s="26">
        <f t="shared" si="26"/>
        <v>4750</v>
      </c>
      <c r="O161" s="26">
        <f t="shared" si="27"/>
        <v>3325</v>
      </c>
      <c r="P161" s="26">
        <f t="shared" si="28"/>
        <v>1425</v>
      </c>
      <c r="Q161" s="39"/>
    </row>
    <row r="162" customHeight="1" spans="1:17">
      <c r="A162" s="8"/>
      <c r="B162" s="45" t="s">
        <v>212</v>
      </c>
      <c r="C162" s="45" t="s">
        <v>213</v>
      </c>
      <c r="D162" s="8">
        <v>125</v>
      </c>
      <c r="E162" s="45">
        <v>125</v>
      </c>
      <c r="F162" s="45">
        <v>1200</v>
      </c>
      <c r="G162" s="26">
        <v>125</v>
      </c>
      <c r="H162" s="30">
        <v>95</v>
      </c>
      <c r="I162" s="34">
        <v>500</v>
      </c>
      <c r="J162" s="26">
        <v>125</v>
      </c>
      <c r="K162" s="26">
        <f t="shared" si="25"/>
        <v>62500</v>
      </c>
      <c r="L162" s="26"/>
      <c r="M162" s="26"/>
      <c r="N162" s="26">
        <f t="shared" si="26"/>
        <v>62500</v>
      </c>
      <c r="O162" s="26">
        <f t="shared" si="27"/>
        <v>43750</v>
      </c>
      <c r="P162" s="26">
        <f t="shared" si="28"/>
        <v>18750</v>
      </c>
      <c r="Q162" s="37"/>
    </row>
    <row r="163" customHeight="1" spans="1:17">
      <c r="A163" s="8"/>
      <c r="B163" s="45" t="s">
        <v>214</v>
      </c>
      <c r="C163" s="45" t="s">
        <v>215</v>
      </c>
      <c r="D163" s="8">
        <v>289</v>
      </c>
      <c r="E163" s="45">
        <v>293</v>
      </c>
      <c r="F163" s="45">
        <v>1200</v>
      </c>
      <c r="G163" s="26">
        <v>289</v>
      </c>
      <c r="H163" s="30">
        <v>98</v>
      </c>
      <c r="I163" s="34">
        <v>500</v>
      </c>
      <c r="J163" s="26">
        <v>289</v>
      </c>
      <c r="K163" s="26">
        <f t="shared" si="25"/>
        <v>144500</v>
      </c>
      <c r="L163" s="26"/>
      <c r="M163" s="26"/>
      <c r="N163" s="26">
        <f t="shared" si="26"/>
        <v>144500</v>
      </c>
      <c r="O163" s="26">
        <f t="shared" si="27"/>
        <v>101150</v>
      </c>
      <c r="P163" s="26">
        <f t="shared" si="28"/>
        <v>43350</v>
      </c>
      <c r="Q163" s="37" t="s">
        <v>34</v>
      </c>
    </row>
    <row r="164" customHeight="1" spans="1:17">
      <c r="A164" s="8"/>
      <c r="B164" s="45"/>
      <c r="C164" s="45" t="s">
        <v>216</v>
      </c>
      <c r="D164" s="8">
        <v>145.8</v>
      </c>
      <c r="E164" s="45">
        <v>146.82</v>
      </c>
      <c r="F164" s="45">
        <v>1200</v>
      </c>
      <c r="G164" s="26">
        <v>145.8</v>
      </c>
      <c r="H164" s="30">
        <v>96</v>
      </c>
      <c r="I164" s="34">
        <v>500</v>
      </c>
      <c r="J164" s="26">
        <v>145.8</v>
      </c>
      <c r="K164" s="26">
        <f t="shared" si="25"/>
        <v>72900</v>
      </c>
      <c r="L164" s="26"/>
      <c r="M164" s="26"/>
      <c r="N164" s="26">
        <f t="shared" si="26"/>
        <v>72900</v>
      </c>
      <c r="O164" s="26">
        <f t="shared" si="27"/>
        <v>51030</v>
      </c>
      <c r="P164" s="26">
        <f t="shared" si="28"/>
        <v>21870</v>
      </c>
      <c r="Q164" s="37"/>
    </row>
    <row r="165" customHeight="1" spans="1:17">
      <c r="A165" s="8"/>
      <c r="B165" s="45" t="s">
        <v>217</v>
      </c>
      <c r="C165" s="45" t="s">
        <v>218</v>
      </c>
      <c r="D165" s="8">
        <v>200</v>
      </c>
      <c r="E165" s="45">
        <v>200</v>
      </c>
      <c r="F165" s="45">
        <v>1200</v>
      </c>
      <c r="G165" s="26">
        <v>200</v>
      </c>
      <c r="H165" s="30">
        <v>99</v>
      </c>
      <c r="I165" s="34">
        <v>500</v>
      </c>
      <c r="J165" s="26">
        <v>200</v>
      </c>
      <c r="K165" s="26">
        <f t="shared" si="25"/>
        <v>100000</v>
      </c>
      <c r="L165" s="26"/>
      <c r="M165" s="26"/>
      <c r="N165" s="26">
        <f t="shared" si="26"/>
        <v>100000</v>
      </c>
      <c r="O165" s="26">
        <f t="shared" si="27"/>
        <v>70000</v>
      </c>
      <c r="P165" s="26">
        <f t="shared" si="28"/>
        <v>30000</v>
      </c>
      <c r="Q165" s="37"/>
    </row>
    <row r="166" customHeight="1" spans="1:17">
      <c r="A166" s="8"/>
      <c r="B166" s="45"/>
      <c r="C166" s="45" t="s">
        <v>219</v>
      </c>
      <c r="D166" s="8">
        <v>125</v>
      </c>
      <c r="E166" s="45">
        <v>163.37</v>
      </c>
      <c r="F166" s="45">
        <v>1200</v>
      </c>
      <c r="G166" s="26">
        <v>125</v>
      </c>
      <c r="H166" s="30">
        <v>96</v>
      </c>
      <c r="I166" s="34">
        <v>500</v>
      </c>
      <c r="J166" s="26">
        <v>125</v>
      </c>
      <c r="K166" s="26">
        <f t="shared" si="25"/>
        <v>62500</v>
      </c>
      <c r="L166" s="26"/>
      <c r="M166" s="26"/>
      <c r="N166" s="26">
        <f t="shared" si="26"/>
        <v>62500</v>
      </c>
      <c r="O166" s="26">
        <f t="shared" si="27"/>
        <v>43750</v>
      </c>
      <c r="P166" s="26">
        <f t="shared" si="28"/>
        <v>18750</v>
      </c>
      <c r="Q166" s="37"/>
    </row>
    <row r="167" customHeight="1" spans="1:17">
      <c r="A167" s="8"/>
      <c r="B167" s="45" t="s">
        <v>220</v>
      </c>
      <c r="C167" s="46" t="s">
        <v>187</v>
      </c>
      <c r="D167" s="17">
        <v>320.3</v>
      </c>
      <c r="E167" s="46">
        <v>322.7</v>
      </c>
      <c r="F167" s="46">
        <v>1200</v>
      </c>
      <c r="G167" s="26">
        <v>310.3</v>
      </c>
      <c r="H167" s="30">
        <v>96</v>
      </c>
      <c r="I167" s="34">
        <v>500</v>
      </c>
      <c r="J167" s="26">
        <v>310.3</v>
      </c>
      <c r="K167" s="26">
        <f t="shared" si="25"/>
        <v>155150</v>
      </c>
      <c r="L167" s="26"/>
      <c r="M167" s="26"/>
      <c r="N167" s="26">
        <f t="shared" si="26"/>
        <v>155150</v>
      </c>
      <c r="O167" s="26">
        <f t="shared" si="27"/>
        <v>108605</v>
      </c>
      <c r="P167" s="26">
        <f t="shared" si="28"/>
        <v>46545</v>
      </c>
      <c r="Q167" s="38" t="s">
        <v>34</v>
      </c>
    </row>
    <row r="168" customHeight="1" spans="1:17">
      <c r="A168" s="8"/>
      <c r="B168" s="45"/>
      <c r="C168" s="47"/>
      <c r="D168" s="19"/>
      <c r="E168" s="47"/>
      <c r="F168" s="47"/>
      <c r="G168" s="26">
        <v>10</v>
      </c>
      <c r="H168" s="30">
        <v>92</v>
      </c>
      <c r="I168" s="34">
        <v>475</v>
      </c>
      <c r="J168" s="26">
        <v>10</v>
      </c>
      <c r="K168" s="26">
        <f t="shared" si="25"/>
        <v>4750</v>
      </c>
      <c r="L168" s="26"/>
      <c r="M168" s="26"/>
      <c r="N168" s="26">
        <f t="shared" si="26"/>
        <v>4750</v>
      </c>
      <c r="O168" s="26">
        <f t="shared" si="27"/>
        <v>3325</v>
      </c>
      <c r="P168" s="26">
        <f t="shared" si="28"/>
        <v>1425</v>
      </c>
      <c r="Q168" s="39"/>
    </row>
    <row r="169" customHeight="1" spans="1:17">
      <c r="A169" s="8"/>
      <c r="B169" s="45"/>
      <c r="C169" s="45" t="s">
        <v>221</v>
      </c>
      <c r="D169" s="8">
        <v>100</v>
      </c>
      <c r="E169" s="45">
        <v>115.9</v>
      </c>
      <c r="F169" s="45">
        <v>1200</v>
      </c>
      <c r="G169" s="26">
        <v>80</v>
      </c>
      <c r="H169" s="30">
        <v>98</v>
      </c>
      <c r="I169" s="34">
        <v>500</v>
      </c>
      <c r="J169" s="26">
        <v>80</v>
      </c>
      <c r="K169" s="26">
        <f t="shared" si="25"/>
        <v>40000</v>
      </c>
      <c r="L169" s="26"/>
      <c r="M169" s="26"/>
      <c r="N169" s="26">
        <f t="shared" si="26"/>
        <v>40000</v>
      </c>
      <c r="O169" s="26">
        <f t="shared" si="27"/>
        <v>28000</v>
      </c>
      <c r="P169" s="26">
        <f t="shared" si="28"/>
        <v>12000</v>
      </c>
      <c r="Q169" s="38" t="s">
        <v>34</v>
      </c>
    </row>
    <row r="170" customHeight="1" spans="1:17">
      <c r="A170" s="8"/>
      <c r="B170" s="45"/>
      <c r="C170" s="45"/>
      <c r="D170" s="8"/>
      <c r="E170" s="45"/>
      <c r="F170" s="45"/>
      <c r="G170" s="26">
        <v>20</v>
      </c>
      <c r="H170" s="30">
        <v>93</v>
      </c>
      <c r="I170" s="34">
        <v>475</v>
      </c>
      <c r="J170" s="26">
        <v>20</v>
      </c>
      <c r="K170" s="26">
        <f t="shared" si="25"/>
        <v>9500</v>
      </c>
      <c r="L170" s="26"/>
      <c r="M170" s="26"/>
      <c r="N170" s="26">
        <f t="shared" si="26"/>
        <v>9500</v>
      </c>
      <c r="O170" s="26">
        <f t="shared" si="27"/>
        <v>6650</v>
      </c>
      <c r="P170" s="26">
        <f t="shared" si="28"/>
        <v>2850</v>
      </c>
      <c r="Q170" s="39"/>
    </row>
    <row r="171" customHeight="1" spans="1:17">
      <c r="A171" s="8"/>
      <c r="B171" s="45" t="s">
        <v>222</v>
      </c>
      <c r="C171" s="45" t="s">
        <v>223</v>
      </c>
      <c r="D171" s="8">
        <v>195.9</v>
      </c>
      <c r="E171" s="45">
        <v>195.94</v>
      </c>
      <c r="F171" s="45">
        <v>1200</v>
      </c>
      <c r="G171" s="26">
        <v>195.9</v>
      </c>
      <c r="H171" s="30">
        <v>95</v>
      </c>
      <c r="I171" s="34">
        <v>500</v>
      </c>
      <c r="J171" s="26">
        <v>195.9</v>
      </c>
      <c r="K171" s="26">
        <f t="shared" si="25"/>
        <v>97950</v>
      </c>
      <c r="L171" s="26"/>
      <c r="M171" s="26"/>
      <c r="N171" s="26">
        <f t="shared" si="26"/>
        <v>97950</v>
      </c>
      <c r="O171" s="26">
        <f t="shared" si="27"/>
        <v>68565</v>
      </c>
      <c r="P171" s="26">
        <f t="shared" si="28"/>
        <v>29385</v>
      </c>
      <c r="Q171" s="37"/>
    </row>
    <row r="172" customHeight="1" spans="1:17">
      <c r="A172" s="8"/>
      <c r="B172" s="45"/>
      <c r="C172" s="45" t="s">
        <v>224</v>
      </c>
      <c r="D172" s="8">
        <v>166.6</v>
      </c>
      <c r="E172" s="45">
        <v>166.57</v>
      </c>
      <c r="F172" s="45">
        <v>1200</v>
      </c>
      <c r="G172" s="26">
        <v>166.57</v>
      </c>
      <c r="H172" s="30">
        <v>98</v>
      </c>
      <c r="I172" s="34">
        <v>500</v>
      </c>
      <c r="J172" s="26">
        <v>166.57</v>
      </c>
      <c r="K172" s="26">
        <f t="shared" si="25"/>
        <v>83285</v>
      </c>
      <c r="L172" s="26"/>
      <c r="M172" s="26"/>
      <c r="N172" s="26">
        <f t="shared" si="26"/>
        <v>83285</v>
      </c>
      <c r="O172" s="26">
        <f t="shared" si="27"/>
        <v>58299.5</v>
      </c>
      <c r="P172" s="26">
        <f t="shared" si="28"/>
        <v>24985.5</v>
      </c>
      <c r="Q172" s="37"/>
    </row>
    <row r="173" customHeight="1" spans="1:17">
      <c r="A173" s="8"/>
      <c r="B173" s="45" t="s">
        <v>225</v>
      </c>
      <c r="C173" s="45" t="s">
        <v>65</v>
      </c>
      <c r="D173" s="8">
        <v>687.6</v>
      </c>
      <c r="E173" s="45">
        <v>722.6</v>
      </c>
      <c r="F173" s="45">
        <v>1200</v>
      </c>
      <c r="G173" s="26">
        <v>677.6</v>
      </c>
      <c r="H173" s="30">
        <v>98</v>
      </c>
      <c r="I173" s="34">
        <v>500</v>
      </c>
      <c r="J173" s="26">
        <v>677.6</v>
      </c>
      <c r="K173" s="26">
        <f t="shared" si="25"/>
        <v>338800</v>
      </c>
      <c r="L173" s="26"/>
      <c r="M173" s="26"/>
      <c r="N173" s="26">
        <f t="shared" si="26"/>
        <v>338800</v>
      </c>
      <c r="O173" s="26">
        <f t="shared" si="27"/>
        <v>237160</v>
      </c>
      <c r="P173" s="26">
        <f t="shared" si="28"/>
        <v>101640</v>
      </c>
      <c r="Q173" s="38" t="s">
        <v>34</v>
      </c>
    </row>
    <row r="174" customHeight="1" spans="1:17">
      <c r="A174" s="8"/>
      <c r="B174" s="45"/>
      <c r="C174" s="45"/>
      <c r="D174" s="8"/>
      <c r="E174" s="45"/>
      <c r="F174" s="45"/>
      <c r="G174" s="26">
        <v>10</v>
      </c>
      <c r="H174" s="30">
        <v>93</v>
      </c>
      <c r="I174" s="34">
        <v>475</v>
      </c>
      <c r="J174" s="26">
        <v>10</v>
      </c>
      <c r="K174" s="26">
        <f t="shared" si="25"/>
        <v>4750</v>
      </c>
      <c r="L174" s="26"/>
      <c r="M174" s="26"/>
      <c r="N174" s="26">
        <f t="shared" si="26"/>
        <v>4750</v>
      </c>
      <c r="O174" s="26">
        <f t="shared" si="27"/>
        <v>3325</v>
      </c>
      <c r="P174" s="26">
        <f t="shared" si="28"/>
        <v>1425</v>
      </c>
      <c r="Q174" s="39"/>
    </row>
    <row r="175" customHeight="1" spans="1:17">
      <c r="A175" s="8"/>
      <c r="B175" s="45" t="s">
        <v>226</v>
      </c>
      <c r="C175" s="45" t="s">
        <v>227</v>
      </c>
      <c r="D175" s="8">
        <v>157.3</v>
      </c>
      <c r="E175" s="45">
        <v>175.3</v>
      </c>
      <c r="F175" s="45">
        <v>1200</v>
      </c>
      <c r="G175" s="26">
        <v>157.3</v>
      </c>
      <c r="H175" s="30">
        <v>93</v>
      </c>
      <c r="I175" s="34">
        <v>475</v>
      </c>
      <c r="J175" s="26">
        <v>157.3</v>
      </c>
      <c r="K175" s="26">
        <f t="shared" si="25"/>
        <v>74717.5</v>
      </c>
      <c r="L175" s="26"/>
      <c r="M175" s="26"/>
      <c r="N175" s="26">
        <f t="shared" si="26"/>
        <v>74717.5</v>
      </c>
      <c r="O175" s="26">
        <f t="shared" si="27"/>
        <v>52302.25</v>
      </c>
      <c r="P175" s="26">
        <f t="shared" si="28"/>
        <v>22415.25</v>
      </c>
      <c r="Q175" s="37"/>
    </row>
    <row r="176" customHeight="1" spans="1:17">
      <c r="A176" s="8"/>
      <c r="B176" s="45" t="s">
        <v>228</v>
      </c>
      <c r="C176" s="45" t="s">
        <v>33</v>
      </c>
      <c r="D176" s="8">
        <v>706.7</v>
      </c>
      <c r="E176" s="45">
        <v>706.7</v>
      </c>
      <c r="F176" s="45">
        <v>1200</v>
      </c>
      <c r="G176" s="26">
        <v>706.7</v>
      </c>
      <c r="H176" s="30">
        <v>99</v>
      </c>
      <c r="I176" s="34">
        <v>500</v>
      </c>
      <c r="J176" s="26">
        <v>706.7</v>
      </c>
      <c r="K176" s="26">
        <f t="shared" si="25"/>
        <v>353350</v>
      </c>
      <c r="L176" s="26"/>
      <c r="M176" s="26"/>
      <c r="N176" s="26">
        <f t="shared" si="26"/>
        <v>353350</v>
      </c>
      <c r="O176" s="26">
        <f t="shared" si="27"/>
        <v>247345</v>
      </c>
      <c r="P176" s="26">
        <f t="shared" si="28"/>
        <v>106005</v>
      </c>
      <c r="Q176" s="37" t="s">
        <v>34</v>
      </c>
    </row>
    <row r="177" customHeight="1" spans="1:17">
      <c r="A177" s="8"/>
      <c r="B177" s="45" t="s">
        <v>229</v>
      </c>
      <c r="C177" s="45" t="s">
        <v>230</v>
      </c>
      <c r="D177" s="8">
        <v>460</v>
      </c>
      <c r="E177" s="45">
        <v>940</v>
      </c>
      <c r="F177" s="45">
        <v>600</v>
      </c>
      <c r="G177" s="26">
        <v>460</v>
      </c>
      <c r="H177" s="30">
        <v>97</v>
      </c>
      <c r="I177" s="34">
        <v>500</v>
      </c>
      <c r="J177" s="26">
        <v>460</v>
      </c>
      <c r="K177" s="26">
        <f t="shared" si="25"/>
        <v>230000</v>
      </c>
      <c r="L177" s="26"/>
      <c r="M177" s="26"/>
      <c r="N177" s="26">
        <f t="shared" si="26"/>
        <v>230000</v>
      </c>
      <c r="O177" s="26">
        <f t="shared" si="27"/>
        <v>161000</v>
      </c>
      <c r="P177" s="26">
        <f t="shared" si="28"/>
        <v>69000</v>
      </c>
      <c r="Q177" s="37" t="s">
        <v>34</v>
      </c>
    </row>
    <row r="178" customHeight="1" spans="1:17">
      <c r="A178" s="8"/>
      <c r="B178" s="45" t="s">
        <v>231</v>
      </c>
      <c r="C178" s="45" t="s">
        <v>33</v>
      </c>
      <c r="D178" s="8">
        <v>682</v>
      </c>
      <c r="E178" s="45">
        <v>682</v>
      </c>
      <c r="F178" s="45">
        <v>600</v>
      </c>
      <c r="G178" s="26">
        <v>459.19</v>
      </c>
      <c r="H178" s="30"/>
      <c r="I178" s="34">
        <v>250</v>
      </c>
      <c r="J178" s="26">
        <v>459.19</v>
      </c>
      <c r="K178" s="26">
        <f t="shared" si="25"/>
        <v>114797.5</v>
      </c>
      <c r="L178" s="26"/>
      <c r="M178" s="26"/>
      <c r="N178" s="26">
        <f t="shared" si="26"/>
        <v>114797.5</v>
      </c>
      <c r="O178" s="26">
        <f>I178*J178</f>
        <v>114797.5</v>
      </c>
      <c r="P178" s="26"/>
      <c r="Q178" s="37" t="s">
        <v>34</v>
      </c>
    </row>
    <row r="179" s="1" customFormat="1" customHeight="1" spans="1:17">
      <c r="A179" s="48" t="s">
        <v>40</v>
      </c>
      <c r="B179" s="48"/>
      <c r="C179" s="48" t="s">
        <v>181</v>
      </c>
      <c r="D179" s="48">
        <f t="shared" ref="D179:G179" si="29">SUM(D133:D178)</f>
        <v>9848.3</v>
      </c>
      <c r="E179" s="48">
        <f t="shared" si="29"/>
        <v>10454</v>
      </c>
      <c r="F179" s="48"/>
      <c r="G179" s="48">
        <f t="shared" si="29"/>
        <v>9625.32</v>
      </c>
      <c r="H179" s="48"/>
      <c r="I179" s="48"/>
      <c r="J179" s="48">
        <f t="shared" ref="H179:P179" si="30">SUM(J133:J178)</f>
        <v>9625.32</v>
      </c>
      <c r="K179" s="48">
        <f t="shared" si="30"/>
        <v>4688070</v>
      </c>
      <c r="L179" s="48">
        <f t="shared" si="30"/>
        <v>0</v>
      </c>
      <c r="M179" s="48">
        <f t="shared" si="30"/>
        <v>0</v>
      </c>
      <c r="N179" s="48">
        <f t="shared" si="30"/>
        <v>4688070</v>
      </c>
      <c r="O179" s="49">
        <f t="shared" si="30"/>
        <v>3316088.25</v>
      </c>
      <c r="P179" s="48">
        <f t="shared" si="30"/>
        <v>1371981.75</v>
      </c>
      <c r="Q179" s="37"/>
    </row>
    <row r="180" customHeight="1" spans="1:17">
      <c r="A180" s="17" t="s">
        <v>232</v>
      </c>
      <c r="B180" s="45" t="s">
        <v>233</v>
      </c>
      <c r="C180" s="45" t="s">
        <v>137</v>
      </c>
      <c r="D180" s="8">
        <v>137</v>
      </c>
      <c r="E180" s="26">
        <v>137</v>
      </c>
      <c r="F180" s="8">
        <v>1200</v>
      </c>
      <c r="G180" s="26">
        <v>137</v>
      </c>
      <c r="H180" s="30">
        <v>96</v>
      </c>
      <c r="I180" s="34">
        <v>500</v>
      </c>
      <c r="J180" s="26">
        <v>137</v>
      </c>
      <c r="K180" s="26">
        <f t="shared" ref="K180:K217" si="31">J180*I180</f>
        <v>68500</v>
      </c>
      <c r="L180" s="26"/>
      <c r="M180" s="26"/>
      <c r="N180" s="26">
        <f t="shared" ref="N180:N217" si="32">O180+P180</f>
        <v>68500</v>
      </c>
      <c r="O180" s="26">
        <f t="shared" ref="O180:O217" si="33">(K180+M180)*60%</f>
        <v>41100</v>
      </c>
      <c r="P180" s="26">
        <f t="shared" ref="P180:P217" si="34">(K180+M180)*40%</f>
        <v>27400</v>
      </c>
      <c r="Q180" s="38" t="s">
        <v>34</v>
      </c>
    </row>
    <row r="181" customHeight="1" spans="1:17">
      <c r="A181" s="24"/>
      <c r="B181" s="45" t="s">
        <v>234</v>
      </c>
      <c r="C181" s="45"/>
      <c r="D181" s="8">
        <v>295.3</v>
      </c>
      <c r="E181" s="26">
        <v>325.28</v>
      </c>
      <c r="F181" s="8">
        <v>1100</v>
      </c>
      <c r="G181" s="26">
        <v>295.3</v>
      </c>
      <c r="H181" s="30">
        <v>95</v>
      </c>
      <c r="I181" s="34">
        <v>500</v>
      </c>
      <c r="J181" s="26">
        <v>295.3</v>
      </c>
      <c r="K181" s="26">
        <f t="shared" si="31"/>
        <v>147650</v>
      </c>
      <c r="L181" s="26"/>
      <c r="M181" s="26"/>
      <c r="N181" s="26">
        <f t="shared" si="32"/>
        <v>147650</v>
      </c>
      <c r="O181" s="26">
        <f t="shared" si="33"/>
        <v>88590</v>
      </c>
      <c r="P181" s="26">
        <f t="shared" si="34"/>
        <v>59060</v>
      </c>
      <c r="Q181" s="41"/>
    </row>
    <row r="182" customHeight="1" spans="1:17">
      <c r="A182" s="24"/>
      <c r="B182" s="45" t="s">
        <v>235</v>
      </c>
      <c r="C182" s="45"/>
      <c r="D182" s="8">
        <v>135.7</v>
      </c>
      <c r="E182" s="26">
        <v>135.7</v>
      </c>
      <c r="F182" s="8">
        <v>1200</v>
      </c>
      <c r="G182" s="26">
        <v>135.7</v>
      </c>
      <c r="H182" s="30">
        <v>96</v>
      </c>
      <c r="I182" s="34">
        <v>500</v>
      </c>
      <c r="J182" s="26">
        <v>135.7</v>
      </c>
      <c r="K182" s="26">
        <f t="shared" si="31"/>
        <v>67850</v>
      </c>
      <c r="L182" s="26"/>
      <c r="M182" s="26"/>
      <c r="N182" s="26">
        <f t="shared" si="32"/>
        <v>67850</v>
      </c>
      <c r="O182" s="26">
        <f t="shared" si="33"/>
        <v>40710</v>
      </c>
      <c r="P182" s="26">
        <f t="shared" si="34"/>
        <v>27140</v>
      </c>
      <c r="Q182" s="41"/>
    </row>
    <row r="183" customHeight="1" spans="1:17">
      <c r="A183" s="24"/>
      <c r="B183" s="45" t="s">
        <v>236</v>
      </c>
      <c r="C183" s="45"/>
      <c r="D183" s="8">
        <v>809.6</v>
      </c>
      <c r="E183" s="26">
        <v>809.6</v>
      </c>
      <c r="F183" s="8">
        <v>1200</v>
      </c>
      <c r="G183" s="26">
        <v>809.6</v>
      </c>
      <c r="H183" s="30">
        <v>95</v>
      </c>
      <c r="I183" s="34">
        <v>500</v>
      </c>
      <c r="J183" s="26">
        <v>809.6</v>
      </c>
      <c r="K183" s="26">
        <f t="shared" si="31"/>
        <v>404800</v>
      </c>
      <c r="L183" s="26"/>
      <c r="M183" s="26"/>
      <c r="N183" s="26">
        <f t="shared" si="32"/>
        <v>404800</v>
      </c>
      <c r="O183" s="26">
        <f t="shared" si="33"/>
        <v>242880</v>
      </c>
      <c r="P183" s="26">
        <f t="shared" si="34"/>
        <v>161920</v>
      </c>
      <c r="Q183" s="41"/>
    </row>
    <row r="184" customHeight="1" spans="1:17">
      <c r="A184" s="24"/>
      <c r="B184" s="45" t="s">
        <v>237</v>
      </c>
      <c r="C184" s="45"/>
      <c r="D184" s="8">
        <v>261.1</v>
      </c>
      <c r="E184" s="26">
        <v>261.1</v>
      </c>
      <c r="F184" s="8">
        <v>1250</v>
      </c>
      <c r="G184" s="26">
        <v>251.1</v>
      </c>
      <c r="H184" s="30">
        <v>95</v>
      </c>
      <c r="I184" s="34">
        <v>500</v>
      </c>
      <c r="J184" s="26">
        <v>251.1</v>
      </c>
      <c r="K184" s="26">
        <f t="shared" si="31"/>
        <v>125550</v>
      </c>
      <c r="L184" s="26"/>
      <c r="M184" s="26"/>
      <c r="N184" s="26">
        <f t="shared" si="32"/>
        <v>125550</v>
      </c>
      <c r="O184" s="26">
        <f t="shared" si="33"/>
        <v>75330</v>
      </c>
      <c r="P184" s="26">
        <f t="shared" si="34"/>
        <v>50220</v>
      </c>
      <c r="Q184" s="41"/>
    </row>
    <row r="185" customHeight="1" spans="1:17">
      <c r="A185" s="24"/>
      <c r="B185" s="45"/>
      <c r="C185" s="45"/>
      <c r="D185" s="8"/>
      <c r="E185" s="26"/>
      <c r="F185" s="8">
        <v>1250</v>
      </c>
      <c r="G185" s="26">
        <v>10</v>
      </c>
      <c r="H185" s="30">
        <v>92</v>
      </c>
      <c r="I185" s="34">
        <v>475</v>
      </c>
      <c r="J185" s="26">
        <v>10</v>
      </c>
      <c r="K185" s="26">
        <f t="shared" si="31"/>
        <v>4750</v>
      </c>
      <c r="L185" s="26"/>
      <c r="M185" s="26"/>
      <c r="N185" s="26">
        <f t="shared" si="32"/>
        <v>4750</v>
      </c>
      <c r="O185" s="26">
        <f t="shared" si="33"/>
        <v>2850</v>
      </c>
      <c r="P185" s="26">
        <f t="shared" si="34"/>
        <v>1900</v>
      </c>
      <c r="Q185" s="41"/>
    </row>
    <row r="186" customHeight="1" spans="1:17">
      <c r="A186" s="24"/>
      <c r="B186" s="45" t="s">
        <v>238</v>
      </c>
      <c r="C186" s="45"/>
      <c r="D186" s="8">
        <v>200</v>
      </c>
      <c r="E186" s="26">
        <v>200</v>
      </c>
      <c r="F186" s="8">
        <v>1300</v>
      </c>
      <c r="G186" s="26">
        <v>200</v>
      </c>
      <c r="H186" s="30">
        <v>96</v>
      </c>
      <c r="I186" s="34">
        <v>500</v>
      </c>
      <c r="J186" s="26">
        <v>200</v>
      </c>
      <c r="K186" s="26">
        <f t="shared" si="31"/>
        <v>100000</v>
      </c>
      <c r="L186" s="26"/>
      <c r="M186" s="26"/>
      <c r="N186" s="26">
        <f t="shared" si="32"/>
        <v>100000</v>
      </c>
      <c r="O186" s="26">
        <f t="shared" si="33"/>
        <v>60000</v>
      </c>
      <c r="P186" s="26">
        <f t="shared" si="34"/>
        <v>40000</v>
      </c>
      <c r="Q186" s="41"/>
    </row>
    <row r="187" customHeight="1" spans="1:17">
      <c r="A187" s="24"/>
      <c r="B187" s="46" t="s">
        <v>239</v>
      </c>
      <c r="C187" s="45"/>
      <c r="D187" s="8">
        <v>192.7</v>
      </c>
      <c r="E187" s="26">
        <v>192.69</v>
      </c>
      <c r="F187" s="8">
        <v>1200</v>
      </c>
      <c r="G187" s="26">
        <v>192.69</v>
      </c>
      <c r="H187" s="30">
        <v>97</v>
      </c>
      <c r="I187" s="34">
        <v>500</v>
      </c>
      <c r="J187" s="26">
        <v>192.69</v>
      </c>
      <c r="K187" s="26">
        <f t="shared" si="31"/>
        <v>96345</v>
      </c>
      <c r="L187" s="26"/>
      <c r="M187" s="26"/>
      <c r="N187" s="26">
        <f t="shared" si="32"/>
        <v>96345</v>
      </c>
      <c r="O187" s="26">
        <f t="shared" si="33"/>
        <v>57807</v>
      </c>
      <c r="P187" s="26">
        <f t="shared" si="34"/>
        <v>38538</v>
      </c>
      <c r="Q187" s="41"/>
    </row>
    <row r="188" customHeight="1" spans="1:17">
      <c r="A188" s="24"/>
      <c r="B188" s="47"/>
      <c r="C188" s="45"/>
      <c r="D188" s="8">
        <v>28</v>
      </c>
      <c r="E188" s="26">
        <v>28</v>
      </c>
      <c r="F188" s="8">
        <v>1000</v>
      </c>
      <c r="G188" s="26">
        <v>28</v>
      </c>
      <c r="H188" s="30">
        <v>97</v>
      </c>
      <c r="I188" s="34">
        <v>500</v>
      </c>
      <c r="J188" s="26">
        <v>28</v>
      </c>
      <c r="K188" s="26">
        <f t="shared" si="31"/>
        <v>14000</v>
      </c>
      <c r="L188" s="26"/>
      <c r="M188" s="26"/>
      <c r="N188" s="26">
        <f t="shared" si="32"/>
        <v>14000</v>
      </c>
      <c r="O188" s="26">
        <f t="shared" si="33"/>
        <v>8400</v>
      </c>
      <c r="P188" s="26">
        <f t="shared" si="34"/>
        <v>5600</v>
      </c>
      <c r="Q188" s="41"/>
    </row>
    <row r="189" customHeight="1" spans="1:17">
      <c r="A189" s="24"/>
      <c r="B189" s="45" t="s">
        <v>240</v>
      </c>
      <c r="C189" s="45"/>
      <c r="D189" s="8">
        <v>1117.6</v>
      </c>
      <c r="E189" s="26">
        <v>1117.64</v>
      </c>
      <c r="F189" s="8">
        <v>1200</v>
      </c>
      <c r="G189" s="26">
        <v>1117.6</v>
      </c>
      <c r="H189" s="30">
        <v>97</v>
      </c>
      <c r="I189" s="34">
        <v>500</v>
      </c>
      <c r="J189" s="26">
        <v>1117.6</v>
      </c>
      <c r="K189" s="26">
        <f t="shared" si="31"/>
        <v>558800</v>
      </c>
      <c r="L189" s="26"/>
      <c r="M189" s="26"/>
      <c r="N189" s="26">
        <f t="shared" si="32"/>
        <v>558800</v>
      </c>
      <c r="O189" s="26">
        <f t="shared" si="33"/>
        <v>335280</v>
      </c>
      <c r="P189" s="26">
        <f t="shared" si="34"/>
        <v>223520</v>
      </c>
      <c r="Q189" s="39"/>
    </row>
    <row r="190" s="1" customFormat="1" customHeight="1" spans="1:17">
      <c r="A190" s="24"/>
      <c r="B190" s="45" t="s">
        <v>241</v>
      </c>
      <c r="C190" s="45" t="s">
        <v>242</v>
      </c>
      <c r="D190" s="8">
        <v>162</v>
      </c>
      <c r="E190" s="26">
        <v>162.01</v>
      </c>
      <c r="F190" s="8">
        <v>1200</v>
      </c>
      <c r="G190" s="26">
        <v>162</v>
      </c>
      <c r="H190" s="30">
        <v>96</v>
      </c>
      <c r="I190" s="34">
        <v>500</v>
      </c>
      <c r="J190" s="26">
        <v>162</v>
      </c>
      <c r="K190" s="26">
        <f t="shared" si="31"/>
        <v>81000</v>
      </c>
      <c r="L190" s="26"/>
      <c r="M190" s="26"/>
      <c r="N190" s="26">
        <f t="shared" si="32"/>
        <v>81000</v>
      </c>
      <c r="O190" s="26">
        <f t="shared" si="33"/>
        <v>48600</v>
      </c>
      <c r="P190" s="26">
        <f t="shared" si="34"/>
        <v>32400</v>
      </c>
      <c r="Q190" s="38" t="s">
        <v>34</v>
      </c>
    </row>
    <row r="191" customHeight="1" spans="1:17">
      <c r="A191" s="24"/>
      <c r="B191" s="45" t="s">
        <v>243</v>
      </c>
      <c r="C191" s="45"/>
      <c r="D191" s="8">
        <v>209.7</v>
      </c>
      <c r="E191" s="26">
        <v>209.79</v>
      </c>
      <c r="F191" s="8">
        <v>1200</v>
      </c>
      <c r="G191" s="26">
        <v>209.7</v>
      </c>
      <c r="H191" s="30">
        <v>95</v>
      </c>
      <c r="I191" s="34">
        <v>500</v>
      </c>
      <c r="J191" s="26">
        <v>209.7</v>
      </c>
      <c r="K191" s="26">
        <f t="shared" si="31"/>
        <v>104850</v>
      </c>
      <c r="L191" s="26"/>
      <c r="M191" s="26"/>
      <c r="N191" s="26">
        <f t="shared" si="32"/>
        <v>104850</v>
      </c>
      <c r="O191" s="26">
        <f t="shared" si="33"/>
        <v>62910</v>
      </c>
      <c r="P191" s="26">
        <f t="shared" si="34"/>
        <v>41940</v>
      </c>
      <c r="Q191" s="39"/>
    </row>
    <row r="192" customHeight="1" spans="1:17">
      <c r="A192" s="24"/>
      <c r="B192" s="45" t="s">
        <v>235</v>
      </c>
      <c r="C192" s="45" t="s">
        <v>244</v>
      </c>
      <c r="D192" s="8">
        <v>850.5</v>
      </c>
      <c r="E192" s="26">
        <v>850.45</v>
      </c>
      <c r="F192" s="8">
        <v>1200</v>
      </c>
      <c r="G192" s="26">
        <v>840.45</v>
      </c>
      <c r="H192" s="30">
        <v>96</v>
      </c>
      <c r="I192" s="34">
        <v>500</v>
      </c>
      <c r="J192" s="26">
        <v>840.45</v>
      </c>
      <c r="K192" s="26">
        <f t="shared" si="31"/>
        <v>420225</v>
      </c>
      <c r="L192" s="26"/>
      <c r="M192" s="26"/>
      <c r="N192" s="26">
        <f t="shared" si="32"/>
        <v>420225</v>
      </c>
      <c r="O192" s="26">
        <f t="shared" si="33"/>
        <v>252135</v>
      </c>
      <c r="P192" s="26">
        <f t="shared" si="34"/>
        <v>168090</v>
      </c>
      <c r="Q192" s="38" t="s">
        <v>34</v>
      </c>
    </row>
    <row r="193" customHeight="1" spans="1:17">
      <c r="A193" s="24"/>
      <c r="B193" s="45"/>
      <c r="C193" s="45"/>
      <c r="D193" s="8"/>
      <c r="E193" s="26"/>
      <c r="F193" s="8"/>
      <c r="G193" s="26">
        <v>10</v>
      </c>
      <c r="H193" s="30">
        <v>92</v>
      </c>
      <c r="I193" s="34">
        <v>475</v>
      </c>
      <c r="J193" s="26">
        <v>10</v>
      </c>
      <c r="K193" s="26">
        <f t="shared" si="31"/>
        <v>4750</v>
      </c>
      <c r="L193" s="26"/>
      <c r="M193" s="26"/>
      <c r="N193" s="26">
        <f t="shared" si="32"/>
        <v>4750</v>
      </c>
      <c r="O193" s="26">
        <f t="shared" si="33"/>
        <v>2850</v>
      </c>
      <c r="P193" s="26">
        <f t="shared" si="34"/>
        <v>1900</v>
      </c>
      <c r="Q193" s="41"/>
    </row>
    <row r="194" customHeight="1" spans="1:17">
      <c r="A194" s="24"/>
      <c r="B194" s="45" t="s">
        <v>245</v>
      </c>
      <c r="C194" s="45"/>
      <c r="D194" s="8">
        <v>150</v>
      </c>
      <c r="E194" s="26">
        <v>150</v>
      </c>
      <c r="F194" s="8">
        <v>1200</v>
      </c>
      <c r="G194" s="26">
        <v>150</v>
      </c>
      <c r="H194" s="30">
        <v>95</v>
      </c>
      <c r="I194" s="34">
        <v>500</v>
      </c>
      <c r="J194" s="26">
        <v>150</v>
      </c>
      <c r="K194" s="26">
        <f t="shared" si="31"/>
        <v>75000</v>
      </c>
      <c r="L194" s="26"/>
      <c r="M194" s="26"/>
      <c r="N194" s="26">
        <f t="shared" si="32"/>
        <v>75000</v>
      </c>
      <c r="O194" s="26">
        <f t="shared" si="33"/>
        <v>45000</v>
      </c>
      <c r="P194" s="26">
        <f t="shared" si="34"/>
        <v>30000</v>
      </c>
      <c r="Q194" s="39"/>
    </row>
    <row r="195" customHeight="1" spans="1:17">
      <c r="A195" s="24"/>
      <c r="B195" s="45" t="s">
        <v>233</v>
      </c>
      <c r="C195" s="45" t="s">
        <v>246</v>
      </c>
      <c r="D195" s="8">
        <v>148.8</v>
      </c>
      <c r="E195" s="26">
        <v>148.8</v>
      </c>
      <c r="F195" s="8">
        <v>1200</v>
      </c>
      <c r="G195" s="26">
        <v>138.8</v>
      </c>
      <c r="H195" s="30">
        <v>95</v>
      </c>
      <c r="I195" s="34">
        <v>500</v>
      </c>
      <c r="J195" s="26">
        <v>138.8</v>
      </c>
      <c r="K195" s="26">
        <f t="shared" si="31"/>
        <v>69400</v>
      </c>
      <c r="L195" s="26"/>
      <c r="M195" s="26"/>
      <c r="N195" s="26">
        <f t="shared" si="32"/>
        <v>69400</v>
      </c>
      <c r="O195" s="26">
        <f t="shared" si="33"/>
        <v>41640</v>
      </c>
      <c r="P195" s="26">
        <f t="shared" si="34"/>
        <v>27760</v>
      </c>
      <c r="Q195" s="38" t="s">
        <v>34</v>
      </c>
    </row>
    <row r="196" customHeight="1" spans="1:17">
      <c r="A196" s="24"/>
      <c r="B196" s="45"/>
      <c r="C196" s="45"/>
      <c r="D196" s="8"/>
      <c r="E196" s="26"/>
      <c r="F196" s="8"/>
      <c r="G196" s="26">
        <v>10</v>
      </c>
      <c r="H196" s="30">
        <v>93</v>
      </c>
      <c r="I196" s="34">
        <v>475</v>
      </c>
      <c r="J196" s="26">
        <v>10</v>
      </c>
      <c r="K196" s="26">
        <f t="shared" si="31"/>
        <v>4750</v>
      </c>
      <c r="L196" s="26"/>
      <c r="M196" s="26"/>
      <c r="N196" s="26">
        <f t="shared" si="32"/>
        <v>4750</v>
      </c>
      <c r="O196" s="26">
        <f t="shared" si="33"/>
        <v>2850</v>
      </c>
      <c r="P196" s="26">
        <f t="shared" si="34"/>
        <v>1900</v>
      </c>
      <c r="Q196" s="41"/>
    </row>
    <row r="197" customHeight="1" spans="1:17">
      <c r="A197" s="24"/>
      <c r="B197" s="50" t="s">
        <v>247</v>
      </c>
      <c r="C197" s="45"/>
      <c r="D197" s="8">
        <v>84.6</v>
      </c>
      <c r="E197" s="26">
        <v>84.6</v>
      </c>
      <c r="F197" s="8">
        <v>1200</v>
      </c>
      <c r="G197" s="26">
        <v>84.6</v>
      </c>
      <c r="H197" s="30">
        <v>95</v>
      </c>
      <c r="I197" s="34">
        <v>500</v>
      </c>
      <c r="J197" s="26">
        <v>84.6</v>
      </c>
      <c r="K197" s="26">
        <f t="shared" si="31"/>
        <v>42300</v>
      </c>
      <c r="L197" s="26"/>
      <c r="M197" s="26"/>
      <c r="N197" s="26">
        <f t="shared" si="32"/>
        <v>42300</v>
      </c>
      <c r="O197" s="26">
        <f t="shared" si="33"/>
        <v>25380</v>
      </c>
      <c r="P197" s="26">
        <f t="shared" si="34"/>
        <v>16920</v>
      </c>
      <c r="Q197" s="41"/>
    </row>
    <row r="198" customHeight="1" spans="1:17">
      <c r="A198" s="24"/>
      <c r="B198" s="45" t="s">
        <v>248</v>
      </c>
      <c r="C198" s="45"/>
      <c r="D198" s="8">
        <v>39</v>
      </c>
      <c r="E198" s="26">
        <v>39</v>
      </c>
      <c r="F198" s="8">
        <v>1200</v>
      </c>
      <c r="G198" s="26">
        <v>39</v>
      </c>
      <c r="H198" s="30">
        <v>95</v>
      </c>
      <c r="I198" s="34">
        <v>500</v>
      </c>
      <c r="J198" s="26">
        <v>39</v>
      </c>
      <c r="K198" s="26">
        <f t="shared" si="31"/>
        <v>19500</v>
      </c>
      <c r="L198" s="26"/>
      <c r="M198" s="26"/>
      <c r="N198" s="26">
        <f t="shared" si="32"/>
        <v>19500</v>
      </c>
      <c r="O198" s="26">
        <f t="shared" si="33"/>
        <v>11700</v>
      </c>
      <c r="P198" s="26">
        <f t="shared" si="34"/>
        <v>7800</v>
      </c>
      <c r="Q198" s="39"/>
    </row>
    <row r="199" customHeight="1" spans="1:17">
      <c r="A199" s="24"/>
      <c r="B199" s="45" t="s">
        <v>234</v>
      </c>
      <c r="C199" s="45" t="s">
        <v>249</v>
      </c>
      <c r="D199" s="8">
        <v>67.3</v>
      </c>
      <c r="E199" s="26">
        <v>67.29</v>
      </c>
      <c r="F199" s="8">
        <v>1100</v>
      </c>
      <c r="G199" s="26">
        <v>67.29</v>
      </c>
      <c r="H199" s="30">
        <v>96</v>
      </c>
      <c r="I199" s="34">
        <v>500</v>
      </c>
      <c r="J199" s="26">
        <v>67.29</v>
      </c>
      <c r="K199" s="26">
        <f t="shared" si="31"/>
        <v>33645</v>
      </c>
      <c r="L199" s="26"/>
      <c r="M199" s="26"/>
      <c r="N199" s="26">
        <f t="shared" si="32"/>
        <v>33645</v>
      </c>
      <c r="O199" s="26">
        <f t="shared" si="33"/>
        <v>20187</v>
      </c>
      <c r="P199" s="26">
        <f t="shared" si="34"/>
        <v>13458</v>
      </c>
      <c r="Q199" s="37"/>
    </row>
    <row r="200" s="1" customFormat="1" customHeight="1" spans="1:17">
      <c r="A200" s="24"/>
      <c r="B200" s="45" t="s">
        <v>235</v>
      </c>
      <c r="C200" s="45"/>
      <c r="D200" s="8">
        <v>35.9</v>
      </c>
      <c r="E200" s="26">
        <v>35.92</v>
      </c>
      <c r="F200" s="8">
        <v>1200</v>
      </c>
      <c r="G200" s="26">
        <v>30.9</v>
      </c>
      <c r="H200" s="30">
        <v>95</v>
      </c>
      <c r="I200" s="34">
        <v>500</v>
      </c>
      <c r="J200" s="26">
        <v>30.9</v>
      </c>
      <c r="K200" s="26">
        <f t="shared" si="31"/>
        <v>15450</v>
      </c>
      <c r="L200" s="26"/>
      <c r="M200" s="26"/>
      <c r="N200" s="26">
        <f t="shared" si="32"/>
        <v>15450</v>
      </c>
      <c r="O200" s="26">
        <f t="shared" si="33"/>
        <v>9270</v>
      </c>
      <c r="P200" s="26">
        <f t="shared" si="34"/>
        <v>6180</v>
      </c>
      <c r="Q200" s="37"/>
    </row>
    <row r="201" s="1" customFormat="1" customHeight="1" spans="1:17">
      <c r="A201" s="24"/>
      <c r="B201" s="45"/>
      <c r="C201" s="45"/>
      <c r="D201" s="8"/>
      <c r="E201" s="26"/>
      <c r="F201" s="8"/>
      <c r="G201" s="26">
        <v>5</v>
      </c>
      <c r="H201" s="30">
        <v>93</v>
      </c>
      <c r="I201" s="34">
        <v>475</v>
      </c>
      <c r="J201" s="26">
        <v>5</v>
      </c>
      <c r="K201" s="26">
        <f t="shared" si="31"/>
        <v>2375</v>
      </c>
      <c r="L201" s="26"/>
      <c r="M201" s="26"/>
      <c r="N201" s="26">
        <f t="shared" si="32"/>
        <v>2375</v>
      </c>
      <c r="O201" s="26">
        <f t="shared" si="33"/>
        <v>1425</v>
      </c>
      <c r="P201" s="26">
        <f t="shared" si="34"/>
        <v>950</v>
      </c>
      <c r="Q201" s="37"/>
    </row>
    <row r="202" customHeight="1" spans="1:17">
      <c r="A202" s="24"/>
      <c r="B202" s="50" t="s">
        <v>247</v>
      </c>
      <c r="C202" s="51" t="s">
        <v>250</v>
      </c>
      <c r="D202" s="8">
        <v>136.1</v>
      </c>
      <c r="E202" s="26">
        <v>136.06</v>
      </c>
      <c r="F202" s="8">
        <v>1200</v>
      </c>
      <c r="G202" s="26">
        <v>136.06</v>
      </c>
      <c r="H202" s="30">
        <v>95</v>
      </c>
      <c r="I202" s="34">
        <v>500</v>
      </c>
      <c r="J202" s="26">
        <v>136.06</v>
      </c>
      <c r="K202" s="26">
        <f t="shared" si="31"/>
        <v>68030</v>
      </c>
      <c r="L202" s="26"/>
      <c r="M202" s="26"/>
      <c r="N202" s="26">
        <f t="shared" si="32"/>
        <v>68030</v>
      </c>
      <c r="O202" s="26">
        <f t="shared" si="33"/>
        <v>40818</v>
      </c>
      <c r="P202" s="26">
        <f t="shared" si="34"/>
        <v>27212</v>
      </c>
      <c r="Q202" s="37"/>
    </row>
    <row r="203" customHeight="1" spans="1:17">
      <c r="A203" s="24"/>
      <c r="B203" s="45" t="s">
        <v>243</v>
      </c>
      <c r="C203" s="51" t="s">
        <v>251</v>
      </c>
      <c r="D203" s="8">
        <v>178.6</v>
      </c>
      <c r="E203" s="26">
        <v>178.66</v>
      </c>
      <c r="F203" s="8">
        <v>1200</v>
      </c>
      <c r="G203" s="26">
        <v>178.6</v>
      </c>
      <c r="H203" s="30">
        <v>95</v>
      </c>
      <c r="I203" s="34">
        <v>500</v>
      </c>
      <c r="J203" s="26">
        <v>178.6</v>
      </c>
      <c r="K203" s="26">
        <f t="shared" si="31"/>
        <v>89300</v>
      </c>
      <c r="L203" s="26"/>
      <c r="M203" s="26"/>
      <c r="N203" s="26">
        <f t="shared" si="32"/>
        <v>89300</v>
      </c>
      <c r="O203" s="26">
        <f t="shared" si="33"/>
        <v>53580</v>
      </c>
      <c r="P203" s="26">
        <f t="shared" si="34"/>
        <v>35720</v>
      </c>
      <c r="Q203" s="37"/>
    </row>
    <row r="204" customHeight="1" spans="1:17">
      <c r="A204" s="24"/>
      <c r="B204" s="45" t="s">
        <v>236</v>
      </c>
      <c r="C204" s="51" t="s">
        <v>252</v>
      </c>
      <c r="D204" s="8">
        <v>487.2</v>
      </c>
      <c r="E204" s="26">
        <v>487.18</v>
      </c>
      <c r="F204" s="8">
        <v>1400</v>
      </c>
      <c r="G204" s="26">
        <v>487.18</v>
      </c>
      <c r="H204" s="30">
        <v>95</v>
      </c>
      <c r="I204" s="34">
        <v>500</v>
      </c>
      <c r="J204" s="26">
        <v>487.18</v>
      </c>
      <c r="K204" s="26">
        <f t="shared" si="31"/>
        <v>243590</v>
      </c>
      <c r="L204" s="26"/>
      <c r="M204" s="26"/>
      <c r="N204" s="26">
        <f t="shared" si="32"/>
        <v>243590</v>
      </c>
      <c r="O204" s="26">
        <f t="shared" si="33"/>
        <v>146154</v>
      </c>
      <c r="P204" s="26">
        <f t="shared" si="34"/>
        <v>97436</v>
      </c>
      <c r="Q204" s="37" t="s">
        <v>34</v>
      </c>
    </row>
    <row r="205" customHeight="1" spans="1:17">
      <c r="A205" s="24"/>
      <c r="B205" s="45" t="s">
        <v>253</v>
      </c>
      <c r="C205" s="51" t="s">
        <v>254</v>
      </c>
      <c r="D205" s="8">
        <v>200</v>
      </c>
      <c r="E205" s="26">
        <v>200</v>
      </c>
      <c r="F205" s="8">
        <v>1200</v>
      </c>
      <c r="G205" s="26">
        <v>200</v>
      </c>
      <c r="H205" s="30">
        <v>95</v>
      </c>
      <c r="I205" s="34">
        <v>500</v>
      </c>
      <c r="J205" s="26">
        <v>200</v>
      </c>
      <c r="K205" s="26">
        <f t="shared" si="31"/>
        <v>100000</v>
      </c>
      <c r="L205" s="26"/>
      <c r="M205" s="26"/>
      <c r="N205" s="26">
        <f t="shared" si="32"/>
        <v>100000</v>
      </c>
      <c r="O205" s="26">
        <f t="shared" si="33"/>
        <v>60000</v>
      </c>
      <c r="P205" s="26">
        <f t="shared" si="34"/>
        <v>40000</v>
      </c>
      <c r="Q205" s="37"/>
    </row>
    <row r="206" customHeight="1" spans="1:17">
      <c r="A206" s="24"/>
      <c r="B206" s="45" t="s">
        <v>234</v>
      </c>
      <c r="C206" s="51" t="s">
        <v>255</v>
      </c>
      <c r="D206" s="8">
        <v>199.1</v>
      </c>
      <c r="E206" s="26">
        <v>359.3</v>
      </c>
      <c r="F206" s="8">
        <v>1100</v>
      </c>
      <c r="G206" s="26">
        <v>199.1</v>
      </c>
      <c r="H206" s="30">
        <v>96</v>
      </c>
      <c r="I206" s="34">
        <v>500</v>
      </c>
      <c r="J206" s="26">
        <v>199.1</v>
      </c>
      <c r="K206" s="26">
        <f t="shared" si="31"/>
        <v>99550</v>
      </c>
      <c r="L206" s="26"/>
      <c r="M206" s="26"/>
      <c r="N206" s="26">
        <f t="shared" si="32"/>
        <v>99550</v>
      </c>
      <c r="O206" s="26">
        <f t="shared" si="33"/>
        <v>59730</v>
      </c>
      <c r="P206" s="26">
        <f t="shared" si="34"/>
        <v>39820</v>
      </c>
      <c r="Q206" s="37" t="s">
        <v>34</v>
      </c>
    </row>
    <row r="207" customHeight="1" spans="1:17">
      <c r="A207" s="24"/>
      <c r="B207" s="50" t="s">
        <v>247</v>
      </c>
      <c r="C207" s="51" t="s">
        <v>256</v>
      </c>
      <c r="D207" s="8">
        <v>196.3</v>
      </c>
      <c r="E207" s="26">
        <v>196.31</v>
      </c>
      <c r="F207" s="8">
        <v>1200</v>
      </c>
      <c r="G207" s="26">
        <v>196.3</v>
      </c>
      <c r="H207" s="30">
        <v>95</v>
      </c>
      <c r="I207" s="34">
        <v>500</v>
      </c>
      <c r="J207" s="26">
        <v>196.3</v>
      </c>
      <c r="K207" s="26">
        <f t="shared" si="31"/>
        <v>98150</v>
      </c>
      <c r="L207" s="26"/>
      <c r="M207" s="26"/>
      <c r="N207" s="26">
        <f t="shared" si="32"/>
        <v>98150</v>
      </c>
      <c r="O207" s="26">
        <f t="shared" si="33"/>
        <v>58890</v>
      </c>
      <c r="P207" s="26">
        <f t="shared" si="34"/>
        <v>39260</v>
      </c>
      <c r="Q207" s="37"/>
    </row>
    <row r="208" customHeight="1" spans="1:17">
      <c r="A208" s="24"/>
      <c r="B208" s="45" t="s">
        <v>234</v>
      </c>
      <c r="C208" s="51" t="s">
        <v>257</v>
      </c>
      <c r="D208" s="8">
        <v>107.6</v>
      </c>
      <c r="E208" s="26">
        <v>107.55</v>
      </c>
      <c r="F208" s="8">
        <v>1100</v>
      </c>
      <c r="G208" s="26">
        <v>107.55</v>
      </c>
      <c r="H208" s="30">
        <v>95</v>
      </c>
      <c r="I208" s="34">
        <v>500</v>
      </c>
      <c r="J208" s="26">
        <v>107.55</v>
      </c>
      <c r="K208" s="26">
        <f t="shared" si="31"/>
        <v>53775</v>
      </c>
      <c r="L208" s="26"/>
      <c r="M208" s="26"/>
      <c r="N208" s="26">
        <f t="shared" si="32"/>
        <v>53775</v>
      </c>
      <c r="O208" s="26">
        <f t="shared" si="33"/>
        <v>32265</v>
      </c>
      <c r="P208" s="26">
        <f t="shared" si="34"/>
        <v>21510</v>
      </c>
      <c r="Q208" s="37"/>
    </row>
    <row r="209" customHeight="1" spans="1:17">
      <c r="A209" s="24"/>
      <c r="B209" s="45" t="s">
        <v>258</v>
      </c>
      <c r="C209" s="51" t="s">
        <v>259</v>
      </c>
      <c r="D209" s="8">
        <v>117</v>
      </c>
      <c r="E209" s="26">
        <v>116.95</v>
      </c>
      <c r="F209" s="8">
        <v>1200</v>
      </c>
      <c r="G209" s="26">
        <v>116.95</v>
      </c>
      <c r="H209" s="30">
        <v>95</v>
      </c>
      <c r="I209" s="34">
        <v>500</v>
      </c>
      <c r="J209" s="26">
        <v>116.95</v>
      </c>
      <c r="K209" s="26">
        <f t="shared" si="31"/>
        <v>58475</v>
      </c>
      <c r="L209" s="26"/>
      <c r="M209" s="26"/>
      <c r="N209" s="26">
        <f t="shared" si="32"/>
        <v>58475</v>
      </c>
      <c r="O209" s="26">
        <f t="shared" si="33"/>
        <v>35085</v>
      </c>
      <c r="P209" s="26">
        <f t="shared" si="34"/>
        <v>23390</v>
      </c>
      <c r="Q209" s="37"/>
    </row>
    <row r="210" customHeight="1" spans="1:17">
      <c r="A210" s="24"/>
      <c r="B210" s="45" t="s">
        <v>260</v>
      </c>
      <c r="C210" s="51" t="s">
        <v>261</v>
      </c>
      <c r="D210" s="8">
        <v>141</v>
      </c>
      <c r="E210" s="26">
        <v>142</v>
      </c>
      <c r="F210" s="8">
        <v>1000</v>
      </c>
      <c r="G210" s="26">
        <v>141</v>
      </c>
      <c r="H210" s="30">
        <v>86</v>
      </c>
      <c r="I210" s="34">
        <v>450</v>
      </c>
      <c r="J210" s="26">
        <v>141</v>
      </c>
      <c r="K210" s="26">
        <f t="shared" si="31"/>
        <v>63450</v>
      </c>
      <c r="L210" s="26"/>
      <c r="M210" s="26"/>
      <c r="N210" s="26">
        <f t="shared" si="32"/>
        <v>63450</v>
      </c>
      <c r="O210" s="26">
        <f t="shared" si="33"/>
        <v>38070</v>
      </c>
      <c r="P210" s="26">
        <f t="shared" si="34"/>
        <v>25380</v>
      </c>
      <c r="Q210" s="37"/>
    </row>
    <row r="211" customHeight="1" spans="1:17">
      <c r="A211" s="24"/>
      <c r="B211" s="45" t="s">
        <v>262</v>
      </c>
      <c r="C211" s="51" t="s">
        <v>263</v>
      </c>
      <c r="D211" s="8">
        <v>345</v>
      </c>
      <c r="E211" s="26">
        <v>345</v>
      </c>
      <c r="F211" s="8">
        <v>1100</v>
      </c>
      <c r="G211" s="26">
        <v>345</v>
      </c>
      <c r="H211" s="30">
        <v>95</v>
      </c>
      <c r="I211" s="34">
        <v>500</v>
      </c>
      <c r="J211" s="26">
        <v>345</v>
      </c>
      <c r="K211" s="26">
        <f t="shared" si="31"/>
        <v>172500</v>
      </c>
      <c r="L211" s="26"/>
      <c r="M211" s="26"/>
      <c r="N211" s="26">
        <f t="shared" si="32"/>
        <v>172500</v>
      </c>
      <c r="O211" s="26">
        <f t="shared" si="33"/>
        <v>103500</v>
      </c>
      <c r="P211" s="26">
        <f t="shared" si="34"/>
        <v>69000</v>
      </c>
      <c r="Q211" s="37" t="s">
        <v>34</v>
      </c>
    </row>
    <row r="212" customHeight="1" spans="1:17">
      <c r="A212" s="24"/>
      <c r="B212" s="45" t="s">
        <v>253</v>
      </c>
      <c r="C212" s="51" t="s">
        <v>264</v>
      </c>
      <c r="D212" s="8">
        <v>199.2</v>
      </c>
      <c r="E212" s="26">
        <v>199.2</v>
      </c>
      <c r="F212" s="8">
        <v>1200</v>
      </c>
      <c r="G212" s="26">
        <v>199.2</v>
      </c>
      <c r="H212" s="30">
        <v>95</v>
      </c>
      <c r="I212" s="34">
        <v>500</v>
      </c>
      <c r="J212" s="26">
        <v>199.2</v>
      </c>
      <c r="K212" s="26">
        <f t="shared" si="31"/>
        <v>99600</v>
      </c>
      <c r="L212" s="26"/>
      <c r="M212" s="26"/>
      <c r="N212" s="26">
        <f t="shared" si="32"/>
        <v>99600</v>
      </c>
      <c r="O212" s="26">
        <f t="shared" si="33"/>
        <v>59760</v>
      </c>
      <c r="P212" s="26">
        <f t="shared" si="34"/>
        <v>39840</v>
      </c>
      <c r="Q212" s="37"/>
    </row>
    <row r="213" customHeight="1" spans="1:17">
      <c r="A213" s="24"/>
      <c r="B213" s="45" t="s">
        <v>234</v>
      </c>
      <c r="C213" s="51" t="s">
        <v>265</v>
      </c>
      <c r="D213" s="8">
        <v>419.2</v>
      </c>
      <c r="E213" s="26">
        <v>419.21</v>
      </c>
      <c r="F213" s="8">
        <v>1100</v>
      </c>
      <c r="G213" s="26">
        <v>419.2</v>
      </c>
      <c r="H213" s="30">
        <v>96</v>
      </c>
      <c r="I213" s="34">
        <v>500</v>
      </c>
      <c r="J213" s="26">
        <v>419.2</v>
      </c>
      <c r="K213" s="26">
        <f t="shared" si="31"/>
        <v>209600</v>
      </c>
      <c r="L213" s="26"/>
      <c r="M213" s="26"/>
      <c r="N213" s="26">
        <f t="shared" si="32"/>
        <v>209600</v>
      </c>
      <c r="O213" s="26">
        <f t="shared" si="33"/>
        <v>125760</v>
      </c>
      <c r="P213" s="26">
        <f t="shared" si="34"/>
        <v>83840</v>
      </c>
      <c r="Q213" s="37" t="s">
        <v>34</v>
      </c>
    </row>
    <row r="214" customHeight="1" spans="1:17">
      <c r="A214" s="24"/>
      <c r="B214" s="45" t="s">
        <v>262</v>
      </c>
      <c r="C214" s="51" t="s">
        <v>164</v>
      </c>
      <c r="D214" s="8">
        <v>118.7</v>
      </c>
      <c r="E214" s="26">
        <v>118.7</v>
      </c>
      <c r="F214" s="8">
        <v>1100</v>
      </c>
      <c r="G214" s="26">
        <v>118.7</v>
      </c>
      <c r="H214" s="30">
        <v>97</v>
      </c>
      <c r="I214" s="34">
        <v>500</v>
      </c>
      <c r="J214" s="26">
        <v>85.4</v>
      </c>
      <c r="K214" s="26">
        <f t="shared" si="31"/>
        <v>42700</v>
      </c>
      <c r="L214" s="26">
        <v>33.3</v>
      </c>
      <c r="M214" s="26">
        <f>L214*I214/2</f>
        <v>8325</v>
      </c>
      <c r="N214" s="26">
        <f t="shared" si="32"/>
        <v>51025</v>
      </c>
      <c r="O214" s="26">
        <f t="shared" si="33"/>
        <v>30615</v>
      </c>
      <c r="P214" s="26">
        <f t="shared" si="34"/>
        <v>20410</v>
      </c>
      <c r="Q214" s="40" t="s">
        <v>165</v>
      </c>
    </row>
    <row r="215" customHeight="1" spans="1:17">
      <c r="A215" s="24"/>
      <c r="B215" s="45" t="s">
        <v>266</v>
      </c>
      <c r="C215" s="51" t="s">
        <v>157</v>
      </c>
      <c r="D215" s="8">
        <v>546.5</v>
      </c>
      <c r="E215" s="26">
        <v>546.5</v>
      </c>
      <c r="F215" s="8">
        <v>1500</v>
      </c>
      <c r="G215" s="26">
        <v>546.5</v>
      </c>
      <c r="H215" s="30">
        <v>97</v>
      </c>
      <c r="I215" s="34">
        <v>500</v>
      </c>
      <c r="J215" s="26">
        <v>546.5</v>
      </c>
      <c r="K215" s="26">
        <f t="shared" si="31"/>
        <v>273250</v>
      </c>
      <c r="L215" s="26"/>
      <c r="M215" s="26"/>
      <c r="N215" s="26">
        <f t="shared" si="32"/>
        <v>273250</v>
      </c>
      <c r="O215" s="26">
        <f t="shared" si="33"/>
        <v>163950</v>
      </c>
      <c r="P215" s="26">
        <f t="shared" si="34"/>
        <v>109300</v>
      </c>
      <c r="Q215" s="37" t="s">
        <v>34</v>
      </c>
    </row>
    <row r="216" customHeight="1" spans="1:17">
      <c r="A216" s="24"/>
      <c r="B216" s="45" t="s">
        <v>262</v>
      </c>
      <c r="C216" s="51" t="s">
        <v>267</v>
      </c>
      <c r="D216" s="8">
        <v>199.9</v>
      </c>
      <c r="E216" s="26">
        <v>199.9</v>
      </c>
      <c r="F216" s="8">
        <v>1100</v>
      </c>
      <c r="G216" s="26">
        <v>199.9</v>
      </c>
      <c r="H216" s="30">
        <v>95</v>
      </c>
      <c r="I216" s="34">
        <v>500</v>
      </c>
      <c r="J216" s="26">
        <v>199.9</v>
      </c>
      <c r="K216" s="26">
        <f t="shared" si="31"/>
        <v>99950</v>
      </c>
      <c r="L216" s="26"/>
      <c r="M216" s="26"/>
      <c r="N216" s="26">
        <f t="shared" si="32"/>
        <v>99950</v>
      </c>
      <c r="O216" s="26">
        <f t="shared" si="33"/>
        <v>59970</v>
      </c>
      <c r="P216" s="26">
        <f t="shared" si="34"/>
        <v>39980</v>
      </c>
      <c r="Q216" s="37"/>
    </row>
    <row r="217" customHeight="1" spans="1:17">
      <c r="A217" s="19"/>
      <c r="B217" s="12" t="s">
        <v>245</v>
      </c>
      <c r="C217" s="13" t="s">
        <v>268</v>
      </c>
      <c r="D217" s="8">
        <v>157</v>
      </c>
      <c r="E217" s="26">
        <v>157</v>
      </c>
      <c r="F217" s="8">
        <v>1200</v>
      </c>
      <c r="G217" s="26">
        <v>157</v>
      </c>
      <c r="H217" s="30">
        <v>75</v>
      </c>
      <c r="I217" s="34">
        <v>400</v>
      </c>
      <c r="J217" s="26">
        <v>157</v>
      </c>
      <c r="K217" s="26">
        <f t="shared" si="31"/>
        <v>62800</v>
      </c>
      <c r="L217" s="26"/>
      <c r="M217" s="26"/>
      <c r="N217" s="26">
        <f t="shared" si="32"/>
        <v>62800</v>
      </c>
      <c r="O217" s="26">
        <f t="shared" si="33"/>
        <v>37680</v>
      </c>
      <c r="P217" s="26">
        <f t="shared" si="34"/>
        <v>25120</v>
      </c>
      <c r="Q217" s="37"/>
    </row>
    <row r="218" s="1" customFormat="1" customHeight="1" spans="1:17">
      <c r="A218" s="11" t="s">
        <v>40</v>
      </c>
      <c r="B218" s="11"/>
      <c r="C218" s="11" t="s">
        <v>269</v>
      </c>
      <c r="D218" s="11">
        <f>SUM(D180:D217)</f>
        <v>8673.2</v>
      </c>
      <c r="E218" s="11">
        <f t="shared" ref="E218:P218" si="35">SUM(E180:E217)</f>
        <v>8864.39</v>
      </c>
      <c r="F218" s="11"/>
      <c r="G218" s="11">
        <f t="shared" si="35"/>
        <v>8672.97</v>
      </c>
      <c r="H218" s="11"/>
      <c r="I218" s="11"/>
      <c r="J218" s="11">
        <f t="shared" si="35"/>
        <v>8639.67</v>
      </c>
      <c r="K218" s="35">
        <f t="shared" si="35"/>
        <v>4296210</v>
      </c>
      <c r="L218" s="35">
        <f t="shared" si="35"/>
        <v>33.3</v>
      </c>
      <c r="M218" s="35">
        <f t="shared" si="35"/>
        <v>8325</v>
      </c>
      <c r="N218" s="35">
        <f t="shared" si="35"/>
        <v>4304535</v>
      </c>
      <c r="O218" s="36">
        <f t="shared" si="35"/>
        <v>2582721</v>
      </c>
      <c r="P218" s="35">
        <f t="shared" si="35"/>
        <v>1721814</v>
      </c>
      <c r="Q218" s="11"/>
    </row>
    <row r="219" customHeight="1" spans="1:17">
      <c r="A219" s="52" t="s">
        <v>270</v>
      </c>
      <c r="B219" s="12" t="s">
        <v>271</v>
      </c>
      <c r="C219" s="12" t="s">
        <v>272</v>
      </c>
      <c r="D219" s="8">
        <v>283.6</v>
      </c>
      <c r="E219" s="8">
        <v>283.6</v>
      </c>
      <c r="F219" s="8">
        <v>1000</v>
      </c>
      <c r="G219" s="8">
        <v>283.6</v>
      </c>
      <c r="H219" s="8">
        <v>97</v>
      </c>
      <c r="I219" s="8">
        <v>500</v>
      </c>
      <c r="J219" s="8">
        <v>283.6</v>
      </c>
      <c r="K219" s="26">
        <f t="shared" ref="K219:K241" si="36">J219*I219</f>
        <v>141800</v>
      </c>
      <c r="L219" s="8"/>
      <c r="M219" s="8"/>
      <c r="N219" s="59">
        <f t="shared" ref="N219:N241" si="37">O219+P219</f>
        <v>141800</v>
      </c>
      <c r="O219" s="26">
        <f t="shared" ref="O219:O241" si="38">(K219+M219)*60%</f>
        <v>85080</v>
      </c>
      <c r="P219" s="59">
        <f t="shared" ref="P219:P241" si="39">(K219+M219)*40%</f>
        <v>56720</v>
      </c>
      <c r="Q219" s="40" t="s">
        <v>34</v>
      </c>
    </row>
    <row r="220" customHeight="1" spans="1:17">
      <c r="A220" s="52"/>
      <c r="B220" s="53" t="s">
        <v>273</v>
      </c>
      <c r="C220" s="53" t="s">
        <v>274</v>
      </c>
      <c r="D220" s="8">
        <v>223.1</v>
      </c>
      <c r="E220" s="8">
        <v>223.1</v>
      </c>
      <c r="F220" s="8">
        <v>1000</v>
      </c>
      <c r="G220" s="8">
        <v>223.1</v>
      </c>
      <c r="H220" s="8">
        <v>97</v>
      </c>
      <c r="I220" s="8">
        <v>500</v>
      </c>
      <c r="J220" s="8">
        <v>200</v>
      </c>
      <c r="K220" s="26">
        <f t="shared" si="36"/>
        <v>100000</v>
      </c>
      <c r="L220" s="8">
        <v>23.1</v>
      </c>
      <c r="M220" s="8">
        <f>L220*I220/2</f>
        <v>5775</v>
      </c>
      <c r="N220" s="59">
        <f t="shared" si="37"/>
        <v>105775</v>
      </c>
      <c r="O220" s="26">
        <f t="shared" si="38"/>
        <v>63465</v>
      </c>
      <c r="P220" s="59">
        <f t="shared" si="39"/>
        <v>42310</v>
      </c>
      <c r="Q220" s="40" t="s">
        <v>68</v>
      </c>
    </row>
    <row r="221" customHeight="1" spans="1:17">
      <c r="A221" s="52"/>
      <c r="B221" s="53"/>
      <c r="C221" s="53" t="s">
        <v>275</v>
      </c>
      <c r="D221" s="8">
        <v>110.9</v>
      </c>
      <c r="E221" s="8">
        <v>110.9</v>
      </c>
      <c r="F221" s="8">
        <v>1000</v>
      </c>
      <c r="G221" s="8">
        <v>110.9</v>
      </c>
      <c r="H221" s="8">
        <v>95</v>
      </c>
      <c r="I221" s="8">
        <v>500</v>
      </c>
      <c r="J221" s="8">
        <v>110.9</v>
      </c>
      <c r="K221" s="26">
        <f t="shared" si="36"/>
        <v>55450</v>
      </c>
      <c r="L221" s="8"/>
      <c r="M221" s="8"/>
      <c r="N221" s="59">
        <f t="shared" si="37"/>
        <v>55450</v>
      </c>
      <c r="O221" s="26">
        <f t="shared" si="38"/>
        <v>33270</v>
      </c>
      <c r="P221" s="59">
        <f t="shared" si="39"/>
        <v>22180</v>
      </c>
      <c r="Q221" s="40"/>
    </row>
    <row r="222" customHeight="1" spans="1:17">
      <c r="A222" s="52"/>
      <c r="B222" s="53"/>
      <c r="C222" s="53" t="s">
        <v>276</v>
      </c>
      <c r="D222" s="8">
        <v>154.7</v>
      </c>
      <c r="E222" s="8">
        <v>154.7</v>
      </c>
      <c r="F222" s="8">
        <v>1000</v>
      </c>
      <c r="G222" s="8">
        <v>154.7</v>
      </c>
      <c r="H222" s="8">
        <v>96</v>
      </c>
      <c r="I222" s="8">
        <v>500</v>
      </c>
      <c r="J222" s="8">
        <v>154.7</v>
      </c>
      <c r="K222" s="26">
        <f t="shared" si="36"/>
        <v>77350</v>
      </c>
      <c r="L222" s="8"/>
      <c r="M222" s="8"/>
      <c r="N222" s="59">
        <f t="shared" si="37"/>
        <v>77350</v>
      </c>
      <c r="O222" s="26">
        <f t="shared" si="38"/>
        <v>46410</v>
      </c>
      <c r="P222" s="59">
        <f t="shared" si="39"/>
        <v>30940</v>
      </c>
      <c r="Q222" s="40"/>
    </row>
    <row r="223" customHeight="1" spans="1:17">
      <c r="A223" s="52"/>
      <c r="B223" s="53" t="s">
        <v>277</v>
      </c>
      <c r="C223" s="53" t="s">
        <v>278</v>
      </c>
      <c r="D223" s="8">
        <v>854.3</v>
      </c>
      <c r="E223" s="8">
        <v>854.3</v>
      </c>
      <c r="F223" s="8">
        <v>1000</v>
      </c>
      <c r="G223" s="8">
        <v>854.3</v>
      </c>
      <c r="H223" s="8">
        <v>96</v>
      </c>
      <c r="I223" s="8">
        <v>500</v>
      </c>
      <c r="J223" s="8">
        <v>854.3</v>
      </c>
      <c r="K223" s="26">
        <f t="shared" si="36"/>
        <v>427150</v>
      </c>
      <c r="L223" s="8"/>
      <c r="M223" s="8"/>
      <c r="N223" s="59">
        <f t="shared" si="37"/>
        <v>427150</v>
      </c>
      <c r="O223" s="26">
        <f t="shared" si="38"/>
        <v>256290</v>
      </c>
      <c r="P223" s="59">
        <f t="shared" si="39"/>
        <v>170860</v>
      </c>
      <c r="Q223" s="40" t="s">
        <v>34</v>
      </c>
    </row>
    <row r="224" customHeight="1" spans="1:17">
      <c r="A224" s="52"/>
      <c r="B224" s="53"/>
      <c r="C224" s="53" t="s">
        <v>279</v>
      </c>
      <c r="D224" s="8">
        <v>169.6</v>
      </c>
      <c r="E224" s="8">
        <v>169.6</v>
      </c>
      <c r="F224" s="8">
        <v>1000</v>
      </c>
      <c r="G224" s="8">
        <v>169.6</v>
      </c>
      <c r="H224" s="8">
        <v>98</v>
      </c>
      <c r="I224" s="8">
        <v>500</v>
      </c>
      <c r="J224" s="8">
        <v>169.6</v>
      </c>
      <c r="K224" s="26">
        <f t="shared" si="36"/>
        <v>84800</v>
      </c>
      <c r="L224" s="8"/>
      <c r="M224" s="8"/>
      <c r="N224" s="59">
        <f t="shared" si="37"/>
        <v>84800</v>
      </c>
      <c r="O224" s="26">
        <f t="shared" si="38"/>
        <v>50880</v>
      </c>
      <c r="P224" s="59">
        <f t="shared" si="39"/>
        <v>33920</v>
      </c>
      <c r="Q224" s="40"/>
    </row>
    <row r="225" customHeight="1" spans="1:17">
      <c r="A225" s="52"/>
      <c r="B225" s="53" t="s">
        <v>280</v>
      </c>
      <c r="C225" s="53" t="s">
        <v>281</v>
      </c>
      <c r="D225" s="8">
        <v>200</v>
      </c>
      <c r="E225" s="8">
        <v>200</v>
      </c>
      <c r="F225" s="8">
        <v>1000</v>
      </c>
      <c r="G225" s="8">
        <v>200</v>
      </c>
      <c r="H225" s="8">
        <v>96</v>
      </c>
      <c r="I225" s="8">
        <v>500</v>
      </c>
      <c r="J225" s="8">
        <v>200</v>
      </c>
      <c r="K225" s="26">
        <f t="shared" si="36"/>
        <v>100000</v>
      </c>
      <c r="L225" s="8"/>
      <c r="M225" s="8"/>
      <c r="N225" s="59">
        <f t="shared" si="37"/>
        <v>100000</v>
      </c>
      <c r="O225" s="26">
        <f t="shared" si="38"/>
        <v>60000</v>
      </c>
      <c r="P225" s="59">
        <f t="shared" si="39"/>
        <v>40000</v>
      </c>
      <c r="Q225" s="40"/>
    </row>
    <row r="226" customHeight="1" spans="1:17">
      <c r="A226" s="52"/>
      <c r="B226" s="53"/>
      <c r="C226" s="53" t="s">
        <v>282</v>
      </c>
      <c r="D226" s="8">
        <v>287.5</v>
      </c>
      <c r="E226" s="8">
        <v>287.5</v>
      </c>
      <c r="F226" s="8">
        <v>1000</v>
      </c>
      <c r="G226" s="8">
        <v>287.5</v>
      </c>
      <c r="H226" s="8">
        <v>97</v>
      </c>
      <c r="I226" s="8">
        <v>500</v>
      </c>
      <c r="J226" s="8">
        <v>287.5</v>
      </c>
      <c r="K226" s="26">
        <f t="shared" si="36"/>
        <v>143750</v>
      </c>
      <c r="L226" s="8"/>
      <c r="M226" s="8"/>
      <c r="N226" s="59">
        <f t="shared" si="37"/>
        <v>143750</v>
      </c>
      <c r="O226" s="26">
        <f t="shared" si="38"/>
        <v>86250</v>
      </c>
      <c r="P226" s="59">
        <f t="shared" si="39"/>
        <v>57500</v>
      </c>
      <c r="Q226" s="40" t="s">
        <v>34</v>
      </c>
    </row>
    <row r="227" customHeight="1" spans="1:17">
      <c r="A227" s="52"/>
      <c r="B227" s="53"/>
      <c r="C227" s="12" t="s">
        <v>283</v>
      </c>
      <c r="D227" s="8">
        <v>1189.2</v>
      </c>
      <c r="E227" s="8">
        <v>1189.2</v>
      </c>
      <c r="F227" s="8">
        <v>1000</v>
      </c>
      <c r="G227" s="8">
        <v>1189.2</v>
      </c>
      <c r="H227" s="8">
        <v>97</v>
      </c>
      <c r="I227" s="8">
        <v>500</v>
      </c>
      <c r="J227" s="8">
        <v>1189.2</v>
      </c>
      <c r="K227" s="26">
        <f t="shared" si="36"/>
        <v>594600</v>
      </c>
      <c r="L227" s="8"/>
      <c r="M227" s="8"/>
      <c r="N227" s="59">
        <f t="shared" si="37"/>
        <v>594600</v>
      </c>
      <c r="O227" s="26">
        <f t="shared" si="38"/>
        <v>356760</v>
      </c>
      <c r="P227" s="59">
        <f t="shared" si="39"/>
        <v>237840</v>
      </c>
      <c r="Q227" s="40" t="s">
        <v>34</v>
      </c>
    </row>
    <row r="228" customHeight="1" spans="1:17">
      <c r="A228" s="52"/>
      <c r="B228" s="12" t="s">
        <v>284</v>
      </c>
      <c r="C228" s="12" t="s">
        <v>285</v>
      </c>
      <c r="D228" s="8">
        <v>521.9</v>
      </c>
      <c r="E228" s="8">
        <v>521.9</v>
      </c>
      <c r="F228" s="8">
        <v>1000</v>
      </c>
      <c r="G228" s="8">
        <v>521.9</v>
      </c>
      <c r="H228" s="8">
        <v>98</v>
      </c>
      <c r="I228" s="8">
        <v>500</v>
      </c>
      <c r="J228" s="8">
        <v>521.9</v>
      </c>
      <c r="K228" s="26">
        <f t="shared" si="36"/>
        <v>260950</v>
      </c>
      <c r="L228" s="8"/>
      <c r="M228" s="8"/>
      <c r="N228" s="59">
        <f t="shared" si="37"/>
        <v>260950</v>
      </c>
      <c r="O228" s="26">
        <f t="shared" si="38"/>
        <v>156570</v>
      </c>
      <c r="P228" s="59">
        <f t="shared" si="39"/>
        <v>104380</v>
      </c>
      <c r="Q228" s="40" t="s">
        <v>34</v>
      </c>
    </row>
    <row r="229" customHeight="1" spans="1:17">
      <c r="A229" s="52"/>
      <c r="B229" s="53" t="s">
        <v>286</v>
      </c>
      <c r="C229" s="53" t="s">
        <v>287</v>
      </c>
      <c r="D229" s="8">
        <v>132.3</v>
      </c>
      <c r="E229" s="8">
        <v>132.32</v>
      </c>
      <c r="F229" s="8">
        <v>1100</v>
      </c>
      <c r="G229" s="8">
        <v>132.3</v>
      </c>
      <c r="H229" s="8">
        <v>95</v>
      </c>
      <c r="I229" s="8">
        <v>500</v>
      </c>
      <c r="J229" s="8">
        <v>132.3</v>
      </c>
      <c r="K229" s="26">
        <f t="shared" si="36"/>
        <v>66150</v>
      </c>
      <c r="L229" s="8"/>
      <c r="M229" s="8"/>
      <c r="N229" s="59">
        <f t="shared" si="37"/>
        <v>66150</v>
      </c>
      <c r="O229" s="26">
        <f t="shared" si="38"/>
        <v>39690</v>
      </c>
      <c r="P229" s="59">
        <f t="shared" si="39"/>
        <v>26460</v>
      </c>
      <c r="Q229" s="40"/>
    </row>
    <row r="230" customHeight="1" spans="1:17">
      <c r="A230" s="52"/>
      <c r="B230" s="53"/>
      <c r="C230" s="53" t="s">
        <v>98</v>
      </c>
      <c r="D230" s="8">
        <v>580.5</v>
      </c>
      <c r="E230" s="8">
        <v>580.46</v>
      </c>
      <c r="F230" s="8">
        <v>1100</v>
      </c>
      <c r="G230" s="8">
        <v>580.46</v>
      </c>
      <c r="H230" s="8">
        <v>95</v>
      </c>
      <c r="I230" s="8">
        <v>500</v>
      </c>
      <c r="J230" s="8">
        <v>580.46</v>
      </c>
      <c r="K230" s="26">
        <f t="shared" si="36"/>
        <v>290230</v>
      </c>
      <c r="L230" s="8"/>
      <c r="M230" s="8"/>
      <c r="N230" s="59">
        <f t="shared" si="37"/>
        <v>290230</v>
      </c>
      <c r="O230" s="26">
        <f t="shared" si="38"/>
        <v>174138</v>
      </c>
      <c r="P230" s="59">
        <f t="shared" si="39"/>
        <v>116092</v>
      </c>
      <c r="Q230" s="40" t="s">
        <v>34</v>
      </c>
    </row>
    <row r="231" customHeight="1" spans="1:17">
      <c r="A231" s="52"/>
      <c r="B231" s="53" t="s">
        <v>288</v>
      </c>
      <c r="C231" s="53" t="s">
        <v>282</v>
      </c>
      <c r="D231" s="8">
        <v>249.3</v>
      </c>
      <c r="E231" s="8">
        <v>257.8</v>
      </c>
      <c r="F231" s="8">
        <v>1000</v>
      </c>
      <c r="G231" s="8">
        <v>249.3</v>
      </c>
      <c r="H231" s="8">
        <v>95</v>
      </c>
      <c r="I231" s="8">
        <v>500</v>
      </c>
      <c r="J231" s="8">
        <v>249.3</v>
      </c>
      <c r="K231" s="26">
        <f t="shared" si="36"/>
        <v>124650</v>
      </c>
      <c r="L231" s="8"/>
      <c r="M231" s="8"/>
      <c r="N231" s="59">
        <f t="shared" si="37"/>
        <v>124650</v>
      </c>
      <c r="O231" s="26">
        <f t="shared" si="38"/>
        <v>74790</v>
      </c>
      <c r="P231" s="59">
        <f t="shared" si="39"/>
        <v>49860</v>
      </c>
      <c r="Q231" s="40" t="s">
        <v>34</v>
      </c>
    </row>
    <row r="232" customHeight="1" spans="1:17">
      <c r="A232" s="52"/>
      <c r="B232" s="53" t="s">
        <v>289</v>
      </c>
      <c r="C232" s="53" t="s">
        <v>265</v>
      </c>
      <c r="D232" s="8">
        <v>141.2</v>
      </c>
      <c r="E232" s="8">
        <v>141.16</v>
      </c>
      <c r="F232" s="8">
        <v>1000</v>
      </c>
      <c r="G232" s="8">
        <v>141.16</v>
      </c>
      <c r="H232" s="8">
        <v>96</v>
      </c>
      <c r="I232" s="8">
        <v>500</v>
      </c>
      <c r="J232" s="8">
        <v>141.16</v>
      </c>
      <c r="K232" s="26">
        <f t="shared" si="36"/>
        <v>70580</v>
      </c>
      <c r="L232" s="8"/>
      <c r="M232" s="8"/>
      <c r="N232" s="59">
        <f t="shared" si="37"/>
        <v>70580</v>
      </c>
      <c r="O232" s="26">
        <f t="shared" si="38"/>
        <v>42348</v>
      </c>
      <c r="P232" s="59">
        <f t="shared" si="39"/>
        <v>28232</v>
      </c>
      <c r="Q232" s="40" t="s">
        <v>34</v>
      </c>
    </row>
    <row r="233" customHeight="1" spans="1:17">
      <c r="A233" s="52"/>
      <c r="B233" s="53"/>
      <c r="C233" s="53" t="s">
        <v>290</v>
      </c>
      <c r="D233" s="8">
        <v>323.8</v>
      </c>
      <c r="E233" s="8">
        <v>323.8</v>
      </c>
      <c r="F233" s="8">
        <v>1000</v>
      </c>
      <c r="G233" s="8">
        <v>323.8</v>
      </c>
      <c r="H233" s="8">
        <v>95</v>
      </c>
      <c r="I233" s="8">
        <v>500</v>
      </c>
      <c r="J233" s="8">
        <v>200</v>
      </c>
      <c r="K233" s="26">
        <f t="shared" si="36"/>
        <v>100000</v>
      </c>
      <c r="L233" s="8">
        <v>123.8</v>
      </c>
      <c r="M233" s="8">
        <f>L233*I233/2</f>
        <v>30950</v>
      </c>
      <c r="N233" s="59">
        <f t="shared" si="37"/>
        <v>130950</v>
      </c>
      <c r="O233" s="26">
        <f t="shared" si="38"/>
        <v>78570</v>
      </c>
      <c r="P233" s="59">
        <f t="shared" si="39"/>
        <v>52380</v>
      </c>
      <c r="Q233" s="40" t="s">
        <v>68</v>
      </c>
    </row>
    <row r="234" customHeight="1" spans="1:17">
      <c r="A234" s="52"/>
      <c r="B234" s="53" t="s">
        <v>291</v>
      </c>
      <c r="C234" s="53" t="s">
        <v>265</v>
      </c>
      <c r="D234" s="8">
        <v>923.6</v>
      </c>
      <c r="E234" s="8">
        <v>923.56</v>
      </c>
      <c r="F234" s="8">
        <v>1000</v>
      </c>
      <c r="G234" s="8">
        <v>923.56</v>
      </c>
      <c r="H234" s="8">
        <v>97</v>
      </c>
      <c r="I234" s="8">
        <v>500</v>
      </c>
      <c r="J234" s="8">
        <v>923.56</v>
      </c>
      <c r="K234" s="26">
        <f t="shared" si="36"/>
        <v>461780</v>
      </c>
      <c r="L234" s="8"/>
      <c r="M234" s="8"/>
      <c r="N234" s="59">
        <f t="shared" si="37"/>
        <v>461780</v>
      </c>
      <c r="O234" s="26">
        <f t="shared" si="38"/>
        <v>277068</v>
      </c>
      <c r="P234" s="59">
        <f t="shared" si="39"/>
        <v>184712</v>
      </c>
      <c r="Q234" s="40" t="s">
        <v>34</v>
      </c>
    </row>
    <row r="235" customHeight="1" spans="1:17">
      <c r="A235" s="52"/>
      <c r="B235" s="53"/>
      <c r="C235" s="53" t="s">
        <v>98</v>
      </c>
      <c r="D235" s="8">
        <v>1932.5</v>
      </c>
      <c r="E235" s="8">
        <v>1932.47</v>
      </c>
      <c r="F235" s="8">
        <v>1000</v>
      </c>
      <c r="G235" s="8">
        <v>1932.47</v>
      </c>
      <c r="H235" s="8">
        <v>98</v>
      </c>
      <c r="I235" s="8">
        <v>500</v>
      </c>
      <c r="J235" s="8">
        <v>1932.47</v>
      </c>
      <c r="K235" s="26">
        <f t="shared" si="36"/>
        <v>966235</v>
      </c>
      <c r="L235" s="8"/>
      <c r="M235" s="8"/>
      <c r="N235" s="59">
        <f t="shared" si="37"/>
        <v>966235</v>
      </c>
      <c r="O235" s="26">
        <f t="shared" si="38"/>
        <v>579741</v>
      </c>
      <c r="P235" s="59">
        <f t="shared" si="39"/>
        <v>386494</v>
      </c>
      <c r="Q235" s="40" t="s">
        <v>34</v>
      </c>
    </row>
    <row r="236" customHeight="1" spans="1:17">
      <c r="A236" s="52"/>
      <c r="B236" s="54" t="s">
        <v>292</v>
      </c>
      <c r="C236" s="53" t="s">
        <v>265</v>
      </c>
      <c r="D236" s="8">
        <v>915.2</v>
      </c>
      <c r="E236" s="8">
        <v>915.2</v>
      </c>
      <c r="F236" s="8">
        <v>1000</v>
      </c>
      <c r="G236" s="8">
        <v>915.2</v>
      </c>
      <c r="H236" s="8">
        <v>97</v>
      </c>
      <c r="I236" s="8">
        <v>500</v>
      </c>
      <c r="J236" s="8">
        <v>915.2</v>
      </c>
      <c r="K236" s="26">
        <f t="shared" si="36"/>
        <v>457600</v>
      </c>
      <c r="L236" s="8"/>
      <c r="M236" s="8"/>
      <c r="N236" s="59">
        <f t="shared" si="37"/>
        <v>457600</v>
      </c>
      <c r="O236" s="26">
        <f t="shared" si="38"/>
        <v>274560</v>
      </c>
      <c r="P236" s="59">
        <f t="shared" si="39"/>
        <v>183040</v>
      </c>
      <c r="Q236" s="40" t="s">
        <v>34</v>
      </c>
    </row>
    <row r="237" customHeight="1" spans="1:17">
      <c r="A237" s="52"/>
      <c r="B237" s="55" t="s">
        <v>293</v>
      </c>
      <c r="C237" s="53" t="s">
        <v>294</v>
      </c>
      <c r="D237" s="8">
        <v>128.6</v>
      </c>
      <c r="E237" s="8">
        <v>128.6</v>
      </c>
      <c r="F237" s="8">
        <v>1000</v>
      </c>
      <c r="G237" s="8">
        <v>128.6</v>
      </c>
      <c r="H237" s="8">
        <v>95</v>
      </c>
      <c r="I237" s="8">
        <v>500</v>
      </c>
      <c r="J237" s="8">
        <v>128.6</v>
      </c>
      <c r="K237" s="26">
        <f t="shared" si="36"/>
        <v>64300</v>
      </c>
      <c r="L237" s="8"/>
      <c r="M237" s="8"/>
      <c r="N237" s="59">
        <f t="shared" si="37"/>
        <v>64300</v>
      </c>
      <c r="O237" s="26">
        <f t="shared" si="38"/>
        <v>38580</v>
      </c>
      <c r="P237" s="59">
        <f t="shared" si="39"/>
        <v>25720</v>
      </c>
      <c r="Q237" s="40"/>
    </row>
    <row r="238" customHeight="1" spans="1:17">
      <c r="A238" s="52"/>
      <c r="B238" s="56"/>
      <c r="C238" s="55" t="s">
        <v>295</v>
      </c>
      <c r="D238" s="17">
        <v>367.3</v>
      </c>
      <c r="E238" s="17">
        <v>367.3</v>
      </c>
      <c r="F238" s="17">
        <v>1000</v>
      </c>
      <c r="G238" s="8">
        <v>237.3</v>
      </c>
      <c r="H238" s="8">
        <v>96</v>
      </c>
      <c r="I238" s="8">
        <v>500</v>
      </c>
      <c r="J238" s="8">
        <v>237.3</v>
      </c>
      <c r="K238" s="26">
        <f t="shared" si="36"/>
        <v>118650</v>
      </c>
      <c r="L238" s="8"/>
      <c r="M238" s="8"/>
      <c r="N238" s="59">
        <f t="shared" si="37"/>
        <v>118650</v>
      </c>
      <c r="O238" s="26">
        <f t="shared" si="38"/>
        <v>71190</v>
      </c>
      <c r="P238" s="59">
        <f t="shared" si="39"/>
        <v>47460</v>
      </c>
      <c r="Q238" s="60" t="s">
        <v>64</v>
      </c>
    </row>
    <row r="239" customHeight="1" spans="1:17">
      <c r="A239" s="52"/>
      <c r="B239" s="57"/>
      <c r="C239" s="57"/>
      <c r="D239" s="19"/>
      <c r="E239" s="19"/>
      <c r="F239" s="19"/>
      <c r="G239" s="8">
        <v>130</v>
      </c>
      <c r="H239" s="8">
        <v>91</v>
      </c>
      <c r="I239" s="8">
        <v>475</v>
      </c>
      <c r="J239" s="8">
        <v>130</v>
      </c>
      <c r="K239" s="26">
        <f t="shared" si="36"/>
        <v>61750</v>
      </c>
      <c r="L239" s="8"/>
      <c r="M239" s="8"/>
      <c r="N239" s="59">
        <f t="shared" si="37"/>
        <v>61750</v>
      </c>
      <c r="O239" s="26">
        <f t="shared" si="38"/>
        <v>37050</v>
      </c>
      <c r="P239" s="59">
        <f t="shared" si="39"/>
        <v>24700</v>
      </c>
      <c r="Q239" s="61"/>
    </row>
    <row r="240" customHeight="1" spans="1:17">
      <c r="A240" s="52"/>
      <c r="B240" s="53" t="s">
        <v>296</v>
      </c>
      <c r="C240" s="12" t="s">
        <v>272</v>
      </c>
      <c r="D240" s="8">
        <v>200.3</v>
      </c>
      <c r="E240" s="8">
        <v>200.25</v>
      </c>
      <c r="F240" s="8">
        <v>1000</v>
      </c>
      <c r="G240" s="8">
        <v>200.25</v>
      </c>
      <c r="H240" s="8">
        <v>96</v>
      </c>
      <c r="I240" s="8">
        <v>500</v>
      </c>
      <c r="J240" s="8">
        <v>200.25</v>
      </c>
      <c r="K240" s="26">
        <f t="shared" si="36"/>
        <v>100125</v>
      </c>
      <c r="L240" s="8"/>
      <c r="M240" s="8"/>
      <c r="N240" s="59">
        <f t="shared" si="37"/>
        <v>100125</v>
      </c>
      <c r="O240" s="26">
        <f t="shared" si="38"/>
        <v>60075</v>
      </c>
      <c r="P240" s="59">
        <f t="shared" si="39"/>
        <v>40050</v>
      </c>
      <c r="Q240" s="40" t="s">
        <v>34</v>
      </c>
    </row>
    <row r="241" customHeight="1" spans="1:17">
      <c r="A241" s="52"/>
      <c r="B241" s="53" t="s">
        <v>297</v>
      </c>
      <c r="C241" s="53" t="s">
        <v>298</v>
      </c>
      <c r="D241" s="8">
        <v>199.6</v>
      </c>
      <c r="E241" s="8">
        <v>199.62</v>
      </c>
      <c r="F241" s="8">
        <v>1200</v>
      </c>
      <c r="G241" s="8">
        <v>199.6</v>
      </c>
      <c r="H241" s="8">
        <v>95</v>
      </c>
      <c r="I241" s="8">
        <v>500</v>
      </c>
      <c r="J241" s="8">
        <v>199.6</v>
      </c>
      <c r="K241" s="26">
        <f t="shared" si="36"/>
        <v>99800</v>
      </c>
      <c r="L241" s="8"/>
      <c r="M241" s="8"/>
      <c r="N241" s="59">
        <f t="shared" si="37"/>
        <v>99800</v>
      </c>
      <c r="O241" s="26">
        <f t="shared" si="38"/>
        <v>59880</v>
      </c>
      <c r="P241" s="59">
        <f t="shared" si="39"/>
        <v>39920</v>
      </c>
      <c r="Q241" s="40"/>
    </row>
    <row r="242" s="1" customFormat="1" customHeight="1" spans="1:17">
      <c r="A242" s="11" t="s">
        <v>40</v>
      </c>
      <c r="B242" s="11"/>
      <c r="C242" s="11" t="s">
        <v>299</v>
      </c>
      <c r="D242" s="11">
        <f t="shared" ref="D242:G242" si="40">SUM(D219:D241)</f>
        <v>10089</v>
      </c>
      <c r="E242" s="11">
        <f t="shared" si="40"/>
        <v>10097.34</v>
      </c>
      <c r="F242" s="11"/>
      <c r="G242" s="11">
        <f t="shared" si="40"/>
        <v>10088.8</v>
      </c>
      <c r="H242" s="11"/>
      <c r="I242" s="11"/>
      <c r="J242" s="11">
        <f t="shared" ref="J242:P242" si="41">SUM(J219:J241)</f>
        <v>9941.9</v>
      </c>
      <c r="K242" s="11">
        <f t="shared" si="41"/>
        <v>4967700</v>
      </c>
      <c r="L242" s="11">
        <f t="shared" si="41"/>
        <v>146.9</v>
      </c>
      <c r="M242" s="11">
        <f t="shared" si="41"/>
        <v>36725</v>
      </c>
      <c r="N242" s="35">
        <f t="shared" si="41"/>
        <v>5004425</v>
      </c>
      <c r="O242" s="36">
        <f t="shared" si="41"/>
        <v>3002655</v>
      </c>
      <c r="P242" s="35">
        <f t="shared" si="41"/>
        <v>2001770</v>
      </c>
      <c r="Q242" s="40"/>
    </row>
    <row r="243" customHeight="1" spans="1:17">
      <c r="A243" s="8" t="s">
        <v>300</v>
      </c>
      <c r="B243" s="12" t="s">
        <v>301</v>
      </c>
      <c r="C243" s="13" t="s">
        <v>302</v>
      </c>
      <c r="D243" s="8">
        <v>235.5</v>
      </c>
      <c r="E243" s="26">
        <v>235.5</v>
      </c>
      <c r="F243" s="8">
        <v>1200</v>
      </c>
      <c r="G243" s="26">
        <v>235.5</v>
      </c>
      <c r="H243" s="30">
        <v>96</v>
      </c>
      <c r="I243" s="34">
        <v>500</v>
      </c>
      <c r="J243" s="26">
        <v>200</v>
      </c>
      <c r="K243" s="26">
        <f>J243*I243</f>
        <v>100000</v>
      </c>
      <c r="L243" s="26">
        <v>35.5</v>
      </c>
      <c r="M243" s="26">
        <f>L243*I243/2</f>
        <v>8875</v>
      </c>
      <c r="N243" s="26">
        <f>O243+P243</f>
        <v>108875</v>
      </c>
      <c r="O243" s="26">
        <f>(K243+M243)</f>
        <v>108875</v>
      </c>
      <c r="P243" s="26"/>
      <c r="Q243" s="40" t="s">
        <v>68</v>
      </c>
    </row>
    <row r="244" customHeight="1" spans="1:17">
      <c r="A244" s="8"/>
      <c r="B244" s="12" t="s">
        <v>303</v>
      </c>
      <c r="C244" s="13" t="s">
        <v>304</v>
      </c>
      <c r="D244" s="8">
        <v>877.7</v>
      </c>
      <c r="E244" s="26">
        <v>877.65</v>
      </c>
      <c r="F244" s="8">
        <v>1300</v>
      </c>
      <c r="G244" s="26">
        <v>877.65</v>
      </c>
      <c r="H244" s="30">
        <v>99</v>
      </c>
      <c r="I244" s="34">
        <v>500</v>
      </c>
      <c r="J244" s="26">
        <v>877.65</v>
      </c>
      <c r="K244" s="26">
        <f t="shared" ref="K244:K254" si="42">J244*I244</f>
        <v>438825</v>
      </c>
      <c r="L244" s="26"/>
      <c r="M244" s="26"/>
      <c r="N244" s="26">
        <f t="shared" ref="N244:N254" si="43">O244+P244</f>
        <v>438825</v>
      </c>
      <c r="O244" s="26">
        <f t="shared" ref="O244:O254" si="44">(K244+M244)</f>
        <v>438825</v>
      </c>
      <c r="P244" s="26"/>
      <c r="Q244" s="37" t="s">
        <v>64</v>
      </c>
    </row>
    <row r="245" customHeight="1" spans="1:17">
      <c r="A245" s="8"/>
      <c r="B245" s="12" t="s">
        <v>305</v>
      </c>
      <c r="C245" s="13" t="s">
        <v>306</v>
      </c>
      <c r="D245" s="8">
        <v>199.5</v>
      </c>
      <c r="E245" s="26">
        <v>199.5</v>
      </c>
      <c r="F245" s="8">
        <v>1200</v>
      </c>
      <c r="G245" s="26">
        <v>199.5</v>
      </c>
      <c r="H245" s="30">
        <v>96</v>
      </c>
      <c r="I245" s="34">
        <v>500</v>
      </c>
      <c r="J245" s="26">
        <v>199.5</v>
      </c>
      <c r="K245" s="26">
        <f t="shared" si="42"/>
        <v>99750</v>
      </c>
      <c r="L245" s="26"/>
      <c r="M245" s="26"/>
      <c r="N245" s="26">
        <f t="shared" si="43"/>
        <v>99750</v>
      </c>
      <c r="O245" s="26">
        <f t="shared" si="44"/>
        <v>99750</v>
      </c>
      <c r="P245" s="26"/>
      <c r="Q245" s="37"/>
    </row>
    <row r="246" customHeight="1" spans="1:17">
      <c r="A246" s="8"/>
      <c r="B246" s="12"/>
      <c r="C246" s="13" t="s">
        <v>137</v>
      </c>
      <c r="D246" s="8">
        <v>334</v>
      </c>
      <c r="E246" s="26">
        <v>334</v>
      </c>
      <c r="F246" s="8">
        <v>1200</v>
      </c>
      <c r="G246" s="26">
        <v>334</v>
      </c>
      <c r="H246" s="30">
        <v>95</v>
      </c>
      <c r="I246" s="34">
        <v>500</v>
      </c>
      <c r="J246" s="26">
        <v>334</v>
      </c>
      <c r="K246" s="26">
        <f t="shared" si="42"/>
        <v>167000</v>
      </c>
      <c r="L246" s="26"/>
      <c r="M246" s="26"/>
      <c r="N246" s="26">
        <f t="shared" si="43"/>
        <v>167000</v>
      </c>
      <c r="O246" s="26">
        <f t="shared" si="44"/>
        <v>167000</v>
      </c>
      <c r="P246" s="26"/>
      <c r="Q246" s="37" t="s">
        <v>34</v>
      </c>
    </row>
    <row r="247" customHeight="1" spans="1:17">
      <c r="A247" s="8"/>
      <c r="B247" s="12" t="s">
        <v>307</v>
      </c>
      <c r="C247" s="13" t="s">
        <v>308</v>
      </c>
      <c r="D247" s="8">
        <v>204</v>
      </c>
      <c r="E247" s="26">
        <v>204</v>
      </c>
      <c r="F247" s="8">
        <v>1200</v>
      </c>
      <c r="G247" s="26">
        <v>204</v>
      </c>
      <c r="H247" s="30">
        <v>96</v>
      </c>
      <c r="I247" s="34">
        <v>500</v>
      </c>
      <c r="J247" s="26">
        <v>200</v>
      </c>
      <c r="K247" s="26">
        <f t="shared" si="42"/>
        <v>100000</v>
      </c>
      <c r="L247" s="26">
        <v>4</v>
      </c>
      <c r="M247" s="26">
        <f>L247*I247/2</f>
        <v>1000</v>
      </c>
      <c r="N247" s="26">
        <f t="shared" si="43"/>
        <v>101000</v>
      </c>
      <c r="O247" s="26">
        <f t="shared" si="44"/>
        <v>101000</v>
      </c>
      <c r="P247" s="26"/>
      <c r="Q247" s="40" t="s">
        <v>68</v>
      </c>
    </row>
    <row r="248" customHeight="1" spans="1:17">
      <c r="A248" s="8"/>
      <c r="B248" s="12"/>
      <c r="C248" s="13" t="s">
        <v>137</v>
      </c>
      <c r="D248" s="8">
        <v>391.5</v>
      </c>
      <c r="E248" s="26">
        <v>391.5</v>
      </c>
      <c r="F248" s="8">
        <v>1200</v>
      </c>
      <c r="G248" s="26">
        <v>391.5</v>
      </c>
      <c r="H248" s="30">
        <v>95</v>
      </c>
      <c r="I248" s="34">
        <v>500</v>
      </c>
      <c r="J248" s="26">
        <v>391.5</v>
      </c>
      <c r="K248" s="26">
        <f t="shared" si="42"/>
        <v>195750</v>
      </c>
      <c r="L248" s="26"/>
      <c r="M248" s="26"/>
      <c r="N248" s="26">
        <f t="shared" si="43"/>
        <v>195750</v>
      </c>
      <c r="O248" s="26">
        <f t="shared" si="44"/>
        <v>195750</v>
      </c>
      <c r="P248" s="26"/>
      <c r="Q248" s="38" t="s">
        <v>34</v>
      </c>
    </row>
    <row r="249" customHeight="1" spans="1:17">
      <c r="A249" s="8"/>
      <c r="B249" s="12" t="s">
        <v>309</v>
      </c>
      <c r="C249" s="13" t="s">
        <v>137</v>
      </c>
      <c r="D249" s="8">
        <v>1045.9</v>
      </c>
      <c r="E249" s="26">
        <v>1045.9</v>
      </c>
      <c r="F249" s="8">
        <v>1200</v>
      </c>
      <c r="G249" s="26">
        <v>1045.9</v>
      </c>
      <c r="H249" s="30">
        <v>95</v>
      </c>
      <c r="I249" s="34">
        <v>500</v>
      </c>
      <c r="J249" s="26">
        <v>1045.9</v>
      </c>
      <c r="K249" s="26">
        <f t="shared" si="42"/>
        <v>522950</v>
      </c>
      <c r="L249" s="26"/>
      <c r="M249" s="26"/>
      <c r="N249" s="26">
        <f t="shared" si="43"/>
        <v>522950</v>
      </c>
      <c r="O249" s="26">
        <f t="shared" si="44"/>
        <v>522950</v>
      </c>
      <c r="P249" s="26"/>
      <c r="Q249" s="39"/>
    </row>
    <row r="250" customHeight="1" spans="1:17">
      <c r="A250" s="8"/>
      <c r="B250" s="12"/>
      <c r="C250" s="13" t="s">
        <v>310</v>
      </c>
      <c r="D250" s="8">
        <v>960.6</v>
      </c>
      <c r="E250" s="26">
        <v>960.6</v>
      </c>
      <c r="F250" s="8">
        <v>1200</v>
      </c>
      <c r="G250" s="26">
        <v>960.6</v>
      </c>
      <c r="H250" s="30">
        <v>96</v>
      </c>
      <c r="I250" s="34">
        <v>500</v>
      </c>
      <c r="J250" s="26">
        <v>200</v>
      </c>
      <c r="K250" s="26">
        <f t="shared" si="42"/>
        <v>100000</v>
      </c>
      <c r="L250" s="26">
        <v>760.6</v>
      </c>
      <c r="M250" s="26">
        <f>L250*I250/2</f>
        <v>190150</v>
      </c>
      <c r="N250" s="26">
        <f t="shared" si="43"/>
        <v>290150</v>
      </c>
      <c r="O250" s="26">
        <f t="shared" si="44"/>
        <v>290150</v>
      </c>
      <c r="P250" s="26"/>
      <c r="Q250" s="40" t="s">
        <v>68</v>
      </c>
    </row>
    <row r="251" customHeight="1" spans="1:17">
      <c r="A251" s="8"/>
      <c r="B251" s="12"/>
      <c r="C251" s="13" t="s">
        <v>311</v>
      </c>
      <c r="D251" s="8">
        <v>130</v>
      </c>
      <c r="E251" s="26">
        <v>130</v>
      </c>
      <c r="F251" s="8">
        <v>1200</v>
      </c>
      <c r="G251" s="26">
        <v>130</v>
      </c>
      <c r="H251" s="30">
        <v>86</v>
      </c>
      <c r="I251" s="34">
        <v>450</v>
      </c>
      <c r="J251" s="26">
        <v>130</v>
      </c>
      <c r="K251" s="26">
        <f t="shared" si="42"/>
        <v>58500</v>
      </c>
      <c r="L251" s="26"/>
      <c r="M251" s="26"/>
      <c r="N251" s="26">
        <f t="shared" si="43"/>
        <v>58500</v>
      </c>
      <c r="O251" s="26">
        <f t="shared" si="44"/>
        <v>58500</v>
      </c>
      <c r="P251" s="26"/>
      <c r="Q251" s="37"/>
    </row>
    <row r="252" customHeight="1" spans="1:17">
      <c r="A252" s="8"/>
      <c r="B252" s="12" t="s">
        <v>312</v>
      </c>
      <c r="C252" s="13" t="s">
        <v>313</v>
      </c>
      <c r="D252" s="8">
        <v>271.3</v>
      </c>
      <c r="E252" s="26">
        <v>271.3</v>
      </c>
      <c r="F252" s="8">
        <v>1200</v>
      </c>
      <c r="G252" s="26">
        <v>271.3</v>
      </c>
      <c r="H252" s="30">
        <v>86</v>
      </c>
      <c r="I252" s="34">
        <v>450</v>
      </c>
      <c r="J252" s="26">
        <v>271.3</v>
      </c>
      <c r="K252" s="26">
        <f t="shared" si="42"/>
        <v>122085</v>
      </c>
      <c r="L252" s="26"/>
      <c r="M252" s="26"/>
      <c r="N252" s="26">
        <f t="shared" si="43"/>
        <v>122085</v>
      </c>
      <c r="O252" s="26">
        <f t="shared" si="44"/>
        <v>122085</v>
      </c>
      <c r="P252" s="26"/>
      <c r="Q252" s="37" t="s">
        <v>64</v>
      </c>
    </row>
    <row r="253" customHeight="1" spans="1:17">
      <c r="A253" s="8"/>
      <c r="B253" s="12" t="s">
        <v>314</v>
      </c>
      <c r="C253" s="13" t="s">
        <v>315</v>
      </c>
      <c r="D253" s="8">
        <v>329.4</v>
      </c>
      <c r="E253" s="26">
        <v>329.4</v>
      </c>
      <c r="F253" s="8">
        <v>1200</v>
      </c>
      <c r="G253" s="26">
        <v>329.4</v>
      </c>
      <c r="H253" s="30">
        <v>95</v>
      </c>
      <c r="I253" s="34">
        <v>500</v>
      </c>
      <c r="J253" s="26">
        <v>329.4</v>
      </c>
      <c r="K253" s="26">
        <f t="shared" si="42"/>
        <v>164700</v>
      </c>
      <c r="L253" s="26"/>
      <c r="M253" s="26"/>
      <c r="N253" s="26">
        <f t="shared" si="43"/>
        <v>164700</v>
      </c>
      <c r="O253" s="26">
        <f t="shared" si="44"/>
        <v>164700</v>
      </c>
      <c r="P253" s="26"/>
      <c r="Q253" s="37" t="s">
        <v>64</v>
      </c>
    </row>
    <row r="254" customHeight="1" spans="1:17">
      <c r="A254" s="8"/>
      <c r="B254" s="12" t="s">
        <v>316</v>
      </c>
      <c r="C254" s="13" t="s">
        <v>317</v>
      </c>
      <c r="D254" s="8">
        <v>435.3</v>
      </c>
      <c r="E254" s="26">
        <v>435.28</v>
      </c>
      <c r="F254" s="8">
        <v>1200</v>
      </c>
      <c r="G254" s="26">
        <v>435.28</v>
      </c>
      <c r="H254" s="30">
        <v>99</v>
      </c>
      <c r="I254" s="34">
        <v>500</v>
      </c>
      <c r="J254" s="26">
        <v>435.28</v>
      </c>
      <c r="K254" s="26">
        <f t="shared" si="42"/>
        <v>217640</v>
      </c>
      <c r="L254" s="26"/>
      <c r="M254" s="26"/>
      <c r="N254" s="26">
        <f t="shared" si="43"/>
        <v>217640</v>
      </c>
      <c r="O254" s="26">
        <f t="shared" si="44"/>
        <v>217640</v>
      </c>
      <c r="P254" s="26"/>
      <c r="Q254" s="37" t="s">
        <v>64</v>
      </c>
    </row>
    <row r="255" s="1" customFormat="1" customHeight="1" spans="1:17">
      <c r="A255" s="11" t="s">
        <v>40</v>
      </c>
      <c r="B255" s="11"/>
      <c r="C255" s="11" t="s">
        <v>318</v>
      </c>
      <c r="D255" s="11">
        <f>SUM(D243:D254)</f>
        <v>5414.7</v>
      </c>
      <c r="E255" s="11">
        <f>SUM(E243:E254)</f>
        <v>5414.63</v>
      </c>
      <c r="F255" s="11"/>
      <c r="G255" s="11">
        <f>SUM(G243:G254)</f>
        <v>5414.63</v>
      </c>
      <c r="H255" s="11"/>
      <c r="I255" s="11"/>
      <c r="J255" s="11">
        <f t="shared" ref="J255:P255" si="45">SUM(J243:J254)</f>
        <v>4614.53</v>
      </c>
      <c r="K255" s="11">
        <f t="shared" si="45"/>
        <v>2287200</v>
      </c>
      <c r="L255" s="11">
        <f t="shared" si="45"/>
        <v>800.1</v>
      </c>
      <c r="M255" s="11">
        <f t="shared" si="45"/>
        <v>200025</v>
      </c>
      <c r="N255" s="11">
        <f t="shared" si="45"/>
        <v>2487225</v>
      </c>
      <c r="O255" s="36">
        <f t="shared" si="45"/>
        <v>2487225</v>
      </c>
      <c r="P255" s="11">
        <f t="shared" si="45"/>
        <v>0</v>
      </c>
      <c r="Q255" s="37"/>
    </row>
    <row r="256" customHeight="1" spans="1:17">
      <c r="A256" s="8" t="s">
        <v>319</v>
      </c>
      <c r="B256" s="12" t="s">
        <v>320</v>
      </c>
      <c r="C256" s="58" t="s">
        <v>321</v>
      </c>
      <c r="D256" s="8">
        <v>805</v>
      </c>
      <c r="E256" s="26">
        <v>804.96</v>
      </c>
      <c r="F256" s="8">
        <v>805</v>
      </c>
      <c r="G256" s="26">
        <v>804.96</v>
      </c>
      <c r="H256" s="30">
        <v>97</v>
      </c>
      <c r="I256" s="34">
        <v>500</v>
      </c>
      <c r="J256" s="26">
        <v>804.96</v>
      </c>
      <c r="K256" s="26">
        <f t="shared" ref="K256:K278" si="46">I256*J256</f>
        <v>402480</v>
      </c>
      <c r="L256" s="26"/>
      <c r="M256" s="26"/>
      <c r="N256" s="26">
        <f t="shared" ref="N256:N278" si="47">O256+P256</f>
        <v>402480</v>
      </c>
      <c r="O256" s="26">
        <f t="shared" ref="O256:O278" si="48">K256+M256</f>
        <v>402480</v>
      </c>
      <c r="P256" s="26"/>
      <c r="Q256" s="37" t="s">
        <v>34</v>
      </c>
    </row>
    <row r="257" customHeight="1" spans="1:17">
      <c r="A257" s="8"/>
      <c r="B257" s="12"/>
      <c r="C257" s="58" t="s">
        <v>48</v>
      </c>
      <c r="D257" s="8">
        <v>483.9</v>
      </c>
      <c r="E257" s="26">
        <v>483.88</v>
      </c>
      <c r="F257" s="8">
        <v>483.9</v>
      </c>
      <c r="G257" s="26">
        <v>483.88</v>
      </c>
      <c r="H257" s="30">
        <v>97</v>
      </c>
      <c r="I257" s="34">
        <v>500</v>
      </c>
      <c r="J257" s="26">
        <v>483.88</v>
      </c>
      <c r="K257" s="26">
        <f t="shared" si="46"/>
        <v>241940</v>
      </c>
      <c r="L257" s="26"/>
      <c r="M257" s="26"/>
      <c r="N257" s="26">
        <f t="shared" si="47"/>
        <v>241940</v>
      </c>
      <c r="O257" s="26">
        <f t="shared" si="48"/>
        <v>241940</v>
      </c>
      <c r="P257" s="26"/>
      <c r="Q257" s="37" t="s">
        <v>34</v>
      </c>
    </row>
    <row r="258" s="1" customFormat="1" customHeight="1" spans="1:17">
      <c r="A258" s="8"/>
      <c r="B258" s="12" t="s">
        <v>322</v>
      </c>
      <c r="C258" s="13" t="s">
        <v>323</v>
      </c>
      <c r="D258" s="8">
        <v>1420.8</v>
      </c>
      <c r="E258" s="26">
        <v>1420.8</v>
      </c>
      <c r="F258" s="8">
        <v>1300</v>
      </c>
      <c r="G258" s="26">
        <v>1420.8</v>
      </c>
      <c r="H258" s="30">
        <v>96</v>
      </c>
      <c r="I258" s="34">
        <v>500</v>
      </c>
      <c r="J258" s="26">
        <v>1420.8</v>
      </c>
      <c r="K258" s="26">
        <f t="shared" si="46"/>
        <v>710400</v>
      </c>
      <c r="L258" s="26"/>
      <c r="M258" s="26"/>
      <c r="N258" s="26">
        <f t="shared" si="47"/>
        <v>710400</v>
      </c>
      <c r="O258" s="26">
        <f t="shared" si="48"/>
        <v>710400</v>
      </c>
      <c r="P258" s="26"/>
      <c r="Q258" s="37" t="s">
        <v>34</v>
      </c>
    </row>
    <row r="259" customHeight="1" spans="1:17">
      <c r="A259" s="8"/>
      <c r="B259" s="12" t="s">
        <v>324</v>
      </c>
      <c r="C259" s="13" t="s">
        <v>325</v>
      </c>
      <c r="D259" s="8">
        <v>248.6</v>
      </c>
      <c r="E259" s="26">
        <v>248.63</v>
      </c>
      <c r="F259" s="8">
        <v>1200</v>
      </c>
      <c r="G259" s="26">
        <v>248.6</v>
      </c>
      <c r="H259" s="30">
        <v>98</v>
      </c>
      <c r="I259" s="34">
        <v>500</v>
      </c>
      <c r="J259" s="26">
        <v>248.6</v>
      </c>
      <c r="K259" s="26">
        <f t="shared" si="46"/>
        <v>124300</v>
      </c>
      <c r="L259" s="26"/>
      <c r="M259" s="26"/>
      <c r="N259" s="26">
        <f t="shared" si="47"/>
        <v>124300</v>
      </c>
      <c r="O259" s="26">
        <f t="shared" si="48"/>
        <v>124300</v>
      </c>
      <c r="P259" s="26"/>
      <c r="Q259" s="37" t="s">
        <v>34</v>
      </c>
    </row>
    <row r="260" customHeight="1" spans="1:17">
      <c r="A260" s="8"/>
      <c r="B260" s="12" t="s">
        <v>326</v>
      </c>
      <c r="C260" s="13" t="s">
        <v>327</v>
      </c>
      <c r="D260" s="8">
        <v>313.6</v>
      </c>
      <c r="E260" s="26">
        <v>313.62</v>
      </c>
      <c r="F260" s="8">
        <v>1200</v>
      </c>
      <c r="G260" s="26">
        <v>313.6</v>
      </c>
      <c r="H260" s="30">
        <v>97</v>
      </c>
      <c r="I260" s="34">
        <v>500</v>
      </c>
      <c r="J260" s="26">
        <v>313.6</v>
      </c>
      <c r="K260" s="26">
        <f t="shared" si="46"/>
        <v>156800</v>
      </c>
      <c r="L260" s="26"/>
      <c r="M260" s="26"/>
      <c r="N260" s="26">
        <f t="shared" si="47"/>
        <v>156800</v>
      </c>
      <c r="O260" s="26">
        <f t="shared" si="48"/>
        <v>156800</v>
      </c>
      <c r="P260" s="26"/>
      <c r="Q260" s="37" t="s">
        <v>34</v>
      </c>
    </row>
    <row r="261" customHeight="1" spans="1:17">
      <c r="A261" s="8"/>
      <c r="B261" s="12" t="s">
        <v>328</v>
      </c>
      <c r="C261" s="12" t="s">
        <v>329</v>
      </c>
      <c r="D261" s="8">
        <v>165.1</v>
      </c>
      <c r="E261" s="26">
        <v>165.1</v>
      </c>
      <c r="F261" s="8">
        <v>1300</v>
      </c>
      <c r="G261" s="26">
        <v>165.1</v>
      </c>
      <c r="H261" s="30">
        <v>95</v>
      </c>
      <c r="I261" s="34">
        <v>500</v>
      </c>
      <c r="J261" s="26">
        <v>165.1</v>
      </c>
      <c r="K261" s="26">
        <f t="shared" si="46"/>
        <v>82550</v>
      </c>
      <c r="L261" s="26"/>
      <c r="M261" s="26"/>
      <c r="N261" s="26">
        <f t="shared" si="47"/>
        <v>82550</v>
      </c>
      <c r="O261" s="26">
        <f t="shared" si="48"/>
        <v>82550</v>
      </c>
      <c r="P261" s="26"/>
      <c r="Q261" s="37"/>
    </row>
    <row r="262" customHeight="1" spans="1:17">
      <c r="A262" s="8"/>
      <c r="B262" s="12"/>
      <c r="C262" s="12" t="s">
        <v>330</v>
      </c>
      <c r="D262" s="8">
        <v>68.1</v>
      </c>
      <c r="E262" s="26">
        <v>68.07</v>
      </c>
      <c r="F262" s="8">
        <v>1300</v>
      </c>
      <c r="G262" s="26">
        <v>68.07</v>
      </c>
      <c r="H262" s="30">
        <v>97</v>
      </c>
      <c r="I262" s="34">
        <v>500</v>
      </c>
      <c r="J262" s="26">
        <v>68.07</v>
      </c>
      <c r="K262" s="26">
        <f t="shared" si="46"/>
        <v>34035</v>
      </c>
      <c r="L262" s="26"/>
      <c r="M262" s="26"/>
      <c r="N262" s="26">
        <f t="shared" si="47"/>
        <v>34035</v>
      </c>
      <c r="O262" s="26">
        <f t="shared" si="48"/>
        <v>34035</v>
      </c>
      <c r="P262" s="26"/>
      <c r="Q262" s="37" t="s">
        <v>34</v>
      </c>
    </row>
    <row r="263" customHeight="1" spans="1:17">
      <c r="A263" s="8"/>
      <c r="B263" s="12"/>
      <c r="C263" s="12" t="s">
        <v>331</v>
      </c>
      <c r="D263" s="8">
        <v>206.3</v>
      </c>
      <c r="E263" s="26">
        <v>206.29</v>
      </c>
      <c r="F263" s="8">
        <v>1300</v>
      </c>
      <c r="G263" s="26">
        <v>206.29</v>
      </c>
      <c r="H263" s="30">
        <v>96</v>
      </c>
      <c r="I263" s="34">
        <v>500</v>
      </c>
      <c r="J263" s="26">
        <v>200</v>
      </c>
      <c r="K263" s="26">
        <f t="shared" si="46"/>
        <v>100000</v>
      </c>
      <c r="L263" s="26">
        <v>6.29</v>
      </c>
      <c r="M263" s="26">
        <f>L263*I263/2</f>
        <v>1572.5</v>
      </c>
      <c r="N263" s="26">
        <f t="shared" si="47"/>
        <v>101572.5</v>
      </c>
      <c r="O263" s="26">
        <f t="shared" si="48"/>
        <v>101572.5</v>
      </c>
      <c r="P263" s="26"/>
      <c r="Q263" s="40" t="s">
        <v>68</v>
      </c>
    </row>
    <row r="264" s="1" customFormat="1" customHeight="1" spans="1:17">
      <c r="A264" s="8"/>
      <c r="B264" s="12" t="s">
        <v>332</v>
      </c>
      <c r="C264" s="12" t="s">
        <v>323</v>
      </c>
      <c r="D264" s="8">
        <v>187.3</v>
      </c>
      <c r="E264" s="26">
        <v>187.34</v>
      </c>
      <c r="F264" s="8">
        <v>1200</v>
      </c>
      <c r="G264" s="26">
        <v>187.3</v>
      </c>
      <c r="H264" s="30">
        <v>96</v>
      </c>
      <c r="I264" s="34">
        <v>500</v>
      </c>
      <c r="J264" s="26">
        <v>187.3</v>
      </c>
      <c r="K264" s="26">
        <f t="shared" si="46"/>
        <v>93650</v>
      </c>
      <c r="L264" s="26"/>
      <c r="M264" s="26"/>
      <c r="N264" s="26">
        <f t="shared" si="47"/>
        <v>93650</v>
      </c>
      <c r="O264" s="26">
        <f t="shared" si="48"/>
        <v>93650</v>
      </c>
      <c r="P264" s="26"/>
      <c r="Q264" s="37" t="s">
        <v>34</v>
      </c>
    </row>
    <row r="265" customHeight="1" spans="1:17">
      <c r="A265" s="8"/>
      <c r="B265" s="12"/>
      <c r="C265" s="12" t="s">
        <v>48</v>
      </c>
      <c r="D265" s="8">
        <v>769.1</v>
      </c>
      <c r="E265" s="26">
        <v>769.14</v>
      </c>
      <c r="F265" s="8">
        <v>1200</v>
      </c>
      <c r="G265" s="26">
        <v>769.1</v>
      </c>
      <c r="H265" s="30">
        <v>97</v>
      </c>
      <c r="I265" s="34">
        <v>500</v>
      </c>
      <c r="J265" s="26">
        <v>769.1</v>
      </c>
      <c r="K265" s="26">
        <f t="shared" si="46"/>
        <v>384550</v>
      </c>
      <c r="L265" s="26"/>
      <c r="M265" s="26"/>
      <c r="N265" s="26">
        <f t="shared" si="47"/>
        <v>384550</v>
      </c>
      <c r="O265" s="26">
        <f t="shared" si="48"/>
        <v>384550</v>
      </c>
      <c r="P265" s="26"/>
      <c r="Q265" s="37" t="s">
        <v>34</v>
      </c>
    </row>
    <row r="266" customHeight="1" spans="1:17">
      <c r="A266" s="8"/>
      <c r="B266" s="12"/>
      <c r="C266" s="12" t="s">
        <v>330</v>
      </c>
      <c r="D266" s="8">
        <v>118.4</v>
      </c>
      <c r="E266" s="26">
        <v>134.52</v>
      </c>
      <c r="F266" s="8">
        <v>1200</v>
      </c>
      <c r="G266" s="26">
        <v>118.4</v>
      </c>
      <c r="H266" s="30">
        <v>95</v>
      </c>
      <c r="I266" s="34">
        <v>500</v>
      </c>
      <c r="J266" s="26">
        <v>118.4</v>
      </c>
      <c r="K266" s="26">
        <f t="shared" si="46"/>
        <v>59200</v>
      </c>
      <c r="L266" s="26"/>
      <c r="M266" s="26"/>
      <c r="N266" s="26">
        <f t="shared" si="47"/>
        <v>59200</v>
      </c>
      <c r="O266" s="26">
        <f t="shared" si="48"/>
        <v>59200</v>
      </c>
      <c r="P266" s="26"/>
      <c r="Q266" s="37" t="s">
        <v>34</v>
      </c>
    </row>
    <row r="267" customHeight="1" spans="1:17">
      <c r="A267" s="8"/>
      <c r="B267" s="12" t="s">
        <v>333</v>
      </c>
      <c r="C267" s="12" t="s">
        <v>334</v>
      </c>
      <c r="D267" s="8">
        <v>102.8</v>
      </c>
      <c r="E267" s="26">
        <v>102.75</v>
      </c>
      <c r="F267" s="8">
        <v>1300</v>
      </c>
      <c r="G267" s="26">
        <v>102.75</v>
      </c>
      <c r="H267" s="30">
        <v>95</v>
      </c>
      <c r="I267" s="34">
        <v>500</v>
      </c>
      <c r="J267" s="26">
        <v>102.75</v>
      </c>
      <c r="K267" s="26">
        <f t="shared" si="46"/>
        <v>51375</v>
      </c>
      <c r="L267" s="26"/>
      <c r="M267" s="26"/>
      <c r="N267" s="26">
        <f t="shared" si="47"/>
        <v>51375</v>
      </c>
      <c r="O267" s="26">
        <f t="shared" si="48"/>
        <v>51375</v>
      </c>
      <c r="P267" s="26"/>
      <c r="Q267" s="37"/>
    </row>
    <row r="268" customHeight="1" spans="1:17">
      <c r="A268" s="8"/>
      <c r="B268" s="12"/>
      <c r="C268" s="12" t="s">
        <v>330</v>
      </c>
      <c r="D268" s="8">
        <v>49.2</v>
      </c>
      <c r="E268" s="26">
        <v>49.22</v>
      </c>
      <c r="F268" s="8">
        <v>1300</v>
      </c>
      <c r="G268" s="26">
        <v>49.2</v>
      </c>
      <c r="H268" s="30">
        <v>96</v>
      </c>
      <c r="I268" s="34">
        <v>500</v>
      </c>
      <c r="J268" s="26">
        <v>49.2</v>
      </c>
      <c r="K268" s="26">
        <f t="shared" si="46"/>
        <v>24600</v>
      </c>
      <c r="L268" s="26"/>
      <c r="M268" s="26"/>
      <c r="N268" s="26">
        <f t="shared" si="47"/>
        <v>24600</v>
      </c>
      <c r="O268" s="26">
        <f t="shared" si="48"/>
        <v>24600</v>
      </c>
      <c r="P268" s="26"/>
      <c r="Q268" s="37" t="s">
        <v>34</v>
      </c>
    </row>
    <row r="269" s="1" customFormat="1" customHeight="1" spans="1:17">
      <c r="A269" s="8"/>
      <c r="B269" s="12"/>
      <c r="C269" s="12" t="s">
        <v>335</v>
      </c>
      <c r="D269" s="8">
        <v>214.7</v>
      </c>
      <c r="E269" s="26">
        <v>215.72</v>
      </c>
      <c r="F269" s="8">
        <v>1300</v>
      </c>
      <c r="G269" s="26">
        <v>214.7</v>
      </c>
      <c r="H269" s="30">
        <v>95</v>
      </c>
      <c r="I269" s="34">
        <v>500</v>
      </c>
      <c r="J269" s="26">
        <v>200</v>
      </c>
      <c r="K269" s="26">
        <f t="shared" si="46"/>
        <v>100000</v>
      </c>
      <c r="L269" s="26">
        <v>14.7</v>
      </c>
      <c r="M269" s="26">
        <f>L269*I269/2</f>
        <v>3675</v>
      </c>
      <c r="N269" s="26">
        <f t="shared" si="47"/>
        <v>103675</v>
      </c>
      <c r="O269" s="26">
        <f t="shared" si="48"/>
        <v>103675</v>
      </c>
      <c r="P269" s="26"/>
      <c r="Q269" s="40" t="s">
        <v>68</v>
      </c>
    </row>
    <row r="270" customHeight="1" spans="1:17">
      <c r="A270" s="8"/>
      <c r="B270" s="12" t="s">
        <v>336</v>
      </c>
      <c r="C270" s="12" t="s">
        <v>337</v>
      </c>
      <c r="D270" s="8">
        <v>168.6</v>
      </c>
      <c r="E270" s="26">
        <v>168.61</v>
      </c>
      <c r="F270" s="8">
        <v>1200</v>
      </c>
      <c r="G270" s="26">
        <v>168.6</v>
      </c>
      <c r="H270" s="30">
        <v>98</v>
      </c>
      <c r="I270" s="34">
        <v>500</v>
      </c>
      <c r="J270" s="26">
        <v>168.6</v>
      </c>
      <c r="K270" s="26">
        <f t="shared" si="46"/>
        <v>84300</v>
      </c>
      <c r="L270" s="26"/>
      <c r="M270" s="26"/>
      <c r="N270" s="26">
        <f t="shared" si="47"/>
        <v>84300</v>
      </c>
      <c r="O270" s="26">
        <f t="shared" si="48"/>
        <v>84300</v>
      </c>
      <c r="P270" s="26"/>
      <c r="Q270" s="37"/>
    </row>
    <row r="271" customHeight="1" spans="1:17">
      <c r="A271" s="8"/>
      <c r="B271" s="12"/>
      <c r="C271" s="12" t="s">
        <v>325</v>
      </c>
      <c r="D271" s="8">
        <v>401.3</v>
      </c>
      <c r="E271" s="26">
        <v>401.29</v>
      </c>
      <c r="F271" s="8">
        <v>1200</v>
      </c>
      <c r="G271" s="26">
        <v>401.29</v>
      </c>
      <c r="H271" s="30">
        <v>99</v>
      </c>
      <c r="I271" s="34">
        <v>500</v>
      </c>
      <c r="J271" s="26">
        <v>401.29</v>
      </c>
      <c r="K271" s="26">
        <f t="shared" si="46"/>
        <v>200645</v>
      </c>
      <c r="L271" s="26"/>
      <c r="M271" s="26"/>
      <c r="N271" s="26">
        <f t="shared" si="47"/>
        <v>200645</v>
      </c>
      <c r="O271" s="26">
        <f t="shared" si="48"/>
        <v>200645</v>
      </c>
      <c r="P271" s="26"/>
      <c r="Q271" s="37" t="s">
        <v>34</v>
      </c>
    </row>
    <row r="272" customHeight="1" spans="1:17">
      <c r="A272" s="8"/>
      <c r="B272" s="12" t="s">
        <v>338</v>
      </c>
      <c r="C272" s="12" t="s">
        <v>180</v>
      </c>
      <c r="D272" s="8">
        <v>375.8</v>
      </c>
      <c r="E272" s="26">
        <v>375.75</v>
      </c>
      <c r="F272" s="8">
        <v>1200</v>
      </c>
      <c r="G272" s="26">
        <v>375.75</v>
      </c>
      <c r="H272" s="30">
        <v>98</v>
      </c>
      <c r="I272" s="34">
        <v>500</v>
      </c>
      <c r="J272" s="26">
        <v>375.75</v>
      </c>
      <c r="K272" s="26">
        <f t="shared" si="46"/>
        <v>187875</v>
      </c>
      <c r="L272" s="26"/>
      <c r="M272" s="26"/>
      <c r="N272" s="26">
        <f t="shared" si="47"/>
        <v>187875</v>
      </c>
      <c r="O272" s="26">
        <f t="shared" si="48"/>
        <v>187875</v>
      </c>
      <c r="P272" s="26"/>
      <c r="Q272" s="37" t="s">
        <v>34</v>
      </c>
    </row>
    <row r="273" s="1" customFormat="1" customHeight="1" spans="1:17">
      <c r="A273" s="8"/>
      <c r="B273" s="12"/>
      <c r="C273" s="12" t="s">
        <v>339</v>
      </c>
      <c r="D273" s="8">
        <v>189.5</v>
      </c>
      <c r="E273" s="26">
        <v>189.46</v>
      </c>
      <c r="F273" s="8">
        <v>1200</v>
      </c>
      <c r="G273" s="26">
        <v>189.46</v>
      </c>
      <c r="H273" s="30">
        <v>96</v>
      </c>
      <c r="I273" s="34">
        <v>500</v>
      </c>
      <c r="J273" s="26">
        <v>189.46</v>
      </c>
      <c r="K273" s="26">
        <f t="shared" si="46"/>
        <v>94730</v>
      </c>
      <c r="L273" s="26"/>
      <c r="M273" s="26"/>
      <c r="N273" s="26">
        <f t="shared" si="47"/>
        <v>94730</v>
      </c>
      <c r="O273" s="26">
        <f t="shared" si="48"/>
        <v>94730</v>
      </c>
      <c r="P273" s="26"/>
      <c r="Q273" s="40" t="s">
        <v>68</v>
      </c>
    </row>
    <row r="274" customHeight="1" spans="1:17">
      <c r="A274" s="8"/>
      <c r="B274" s="12"/>
      <c r="C274" s="12" t="s">
        <v>340</v>
      </c>
      <c r="D274" s="8">
        <v>282.6</v>
      </c>
      <c r="E274" s="26">
        <v>282.6</v>
      </c>
      <c r="F274" s="8">
        <v>1200</v>
      </c>
      <c r="G274" s="26">
        <v>282.6</v>
      </c>
      <c r="H274" s="30">
        <v>95</v>
      </c>
      <c r="I274" s="34">
        <v>500</v>
      </c>
      <c r="J274" s="26">
        <v>282.6</v>
      </c>
      <c r="K274" s="26">
        <f t="shared" si="46"/>
        <v>141300</v>
      </c>
      <c r="L274" s="26"/>
      <c r="M274" s="26"/>
      <c r="N274" s="26">
        <f t="shared" si="47"/>
        <v>141300</v>
      </c>
      <c r="O274" s="26">
        <f t="shared" si="48"/>
        <v>141300</v>
      </c>
      <c r="P274" s="26"/>
      <c r="Q274" s="37" t="s">
        <v>34</v>
      </c>
    </row>
    <row r="275" customHeight="1" spans="1:17">
      <c r="A275" s="8"/>
      <c r="B275" s="12"/>
      <c r="C275" s="12" t="s">
        <v>341</v>
      </c>
      <c r="D275" s="8">
        <v>429.5</v>
      </c>
      <c r="E275" s="26">
        <v>429.45</v>
      </c>
      <c r="F275" s="8">
        <v>1200</v>
      </c>
      <c r="G275" s="26">
        <v>429.45</v>
      </c>
      <c r="H275" s="30">
        <v>98</v>
      </c>
      <c r="I275" s="34">
        <v>500</v>
      </c>
      <c r="J275" s="26">
        <v>429.45</v>
      </c>
      <c r="K275" s="26">
        <f t="shared" si="46"/>
        <v>214725</v>
      </c>
      <c r="L275" s="26"/>
      <c r="M275" s="26"/>
      <c r="N275" s="26">
        <f t="shared" si="47"/>
        <v>214725</v>
      </c>
      <c r="O275" s="26">
        <f t="shared" si="48"/>
        <v>214725</v>
      </c>
      <c r="P275" s="26"/>
      <c r="Q275" s="37" t="s">
        <v>34</v>
      </c>
    </row>
    <row r="276" customHeight="1" spans="1:17">
      <c r="A276" s="8"/>
      <c r="B276" s="12"/>
      <c r="C276" s="12" t="s">
        <v>330</v>
      </c>
      <c r="D276" s="8">
        <v>164.3</v>
      </c>
      <c r="E276" s="26">
        <v>164.31</v>
      </c>
      <c r="F276" s="8">
        <v>1200</v>
      </c>
      <c r="G276" s="26">
        <v>164.3</v>
      </c>
      <c r="H276" s="30">
        <v>97</v>
      </c>
      <c r="I276" s="34">
        <v>500</v>
      </c>
      <c r="J276" s="26">
        <v>164.3</v>
      </c>
      <c r="K276" s="26">
        <f t="shared" si="46"/>
        <v>82150</v>
      </c>
      <c r="L276" s="26"/>
      <c r="M276" s="26"/>
      <c r="N276" s="26">
        <f t="shared" si="47"/>
        <v>82150</v>
      </c>
      <c r="O276" s="26">
        <f t="shared" si="48"/>
        <v>82150</v>
      </c>
      <c r="P276" s="26"/>
      <c r="Q276" s="37"/>
    </row>
    <row r="277" customHeight="1" spans="1:17">
      <c r="A277" s="8"/>
      <c r="B277" s="12" t="s">
        <v>342</v>
      </c>
      <c r="C277" s="13" t="s">
        <v>325</v>
      </c>
      <c r="D277" s="8">
        <v>924.9</v>
      </c>
      <c r="E277" s="26">
        <v>924.9</v>
      </c>
      <c r="F277" s="8">
        <v>1200</v>
      </c>
      <c r="G277" s="26">
        <v>924.9</v>
      </c>
      <c r="H277" s="30">
        <v>99</v>
      </c>
      <c r="I277" s="34">
        <v>500</v>
      </c>
      <c r="J277" s="26">
        <v>924.9</v>
      </c>
      <c r="K277" s="26">
        <f t="shared" si="46"/>
        <v>462450</v>
      </c>
      <c r="L277" s="26"/>
      <c r="M277" s="26"/>
      <c r="N277" s="26">
        <f t="shared" si="47"/>
        <v>462450</v>
      </c>
      <c r="O277" s="26">
        <f t="shared" si="48"/>
        <v>462450</v>
      </c>
      <c r="P277" s="26"/>
      <c r="Q277" s="37" t="s">
        <v>34</v>
      </c>
    </row>
    <row r="278" s="1" customFormat="1" customHeight="1" spans="1:17">
      <c r="A278" s="8"/>
      <c r="B278" s="12" t="s">
        <v>343</v>
      </c>
      <c r="C278" s="12" t="s">
        <v>339</v>
      </c>
      <c r="D278" s="8">
        <v>54.6</v>
      </c>
      <c r="E278" s="26">
        <v>54.55</v>
      </c>
      <c r="F278" s="8">
        <v>1300</v>
      </c>
      <c r="G278" s="26">
        <v>54.55</v>
      </c>
      <c r="H278" s="30">
        <v>95</v>
      </c>
      <c r="I278" s="34">
        <v>500</v>
      </c>
      <c r="J278" s="26">
        <v>10.54</v>
      </c>
      <c r="K278" s="26">
        <f t="shared" si="46"/>
        <v>5270</v>
      </c>
      <c r="L278" s="26">
        <v>44.01</v>
      </c>
      <c r="M278" s="26">
        <f>L278*I278/2</f>
        <v>11002.5</v>
      </c>
      <c r="N278" s="26">
        <f t="shared" si="47"/>
        <v>16272.5</v>
      </c>
      <c r="O278" s="26">
        <f t="shared" si="48"/>
        <v>16272.5</v>
      </c>
      <c r="P278" s="26"/>
      <c r="Q278" s="40" t="s">
        <v>68</v>
      </c>
    </row>
    <row r="279" s="1" customFormat="1" customHeight="1" spans="1:17">
      <c r="A279" s="11" t="s">
        <v>40</v>
      </c>
      <c r="B279" s="11"/>
      <c r="C279" s="11" t="s">
        <v>344</v>
      </c>
      <c r="D279" s="11">
        <f t="shared" ref="D279:G279" si="49">SUM(D256:D278)</f>
        <v>8144</v>
      </c>
      <c r="E279" s="11">
        <f t="shared" si="49"/>
        <v>8160.96</v>
      </c>
      <c r="F279" s="11"/>
      <c r="G279" s="11">
        <f t="shared" si="49"/>
        <v>8143.65</v>
      </c>
      <c r="H279" s="11"/>
      <c r="I279" s="11"/>
      <c r="J279" s="11">
        <f t="shared" ref="J279:P279" si="50">SUM(J256:J278)</f>
        <v>8078.65</v>
      </c>
      <c r="K279" s="11">
        <f t="shared" si="50"/>
        <v>4039325</v>
      </c>
      <c r="L279" s="11">
        <f t="shared" si="50"/>
        <v>65</v>
      </c>
      <c r="M279" s="11">
        <f t="shared" si="50"/>
        <v>16250</v>
      </c>
      <c r="N279" s="11">
        <f t="shared" si="50"/>
        <v>4055575</v>
      </c>
      <c r="O279" s="36">
        <f t="shared" si="50"/>
        <v>4055575</v>
      </c>
      <c r="P279" s="11">
        <f t="shared" si="50"/>
        <v>0</v>
      </c>
      <c r="Q279" s="40"/>
    </row>
    <row r="280" customHeight="1" spans="1:17">
      <c r="A280" s="62" t="s">
        <v>273</v>
      </c>
      <c r="B280" s="62"/>
      <c r="C280" s="51" t="s">
        <v>187</v>
      </c>
      <c r="D280" s="8">
        <v>689.2</v>
      </c>
      <c r="E280" s="26"/>
      <c r="F280" s="8"/>
      <c r="G280" s="26">
        <v>689.2</v>
      </c>
      <c r="H280" s="30"/>
      <c r="I280" s="34">
        <v>250</v>
      </c>
      <c r="J280" s="26">
        <v>689.2</v>
      </c>
      <c r="K280" s="26">
        <f t="shared" ref="K280:K282" si="51">J280*I280</f>
        <v>172300</v>
      </c>
      <c r="L280" s="26"/>
      <c r="M280" s="26"/>
      <c r="N280" s="26">
        <f t="shared" ref="N280:N282" si="52">O280+P280</f>
        <v>172300</v>
      </c>
      <c r="O280" s="26">
        <f t="shared" ref="O280:O282" si="53">K280</f>
        <v>172300</v>
      </c>
      <c r="P280" s="26"/>
      <c r="Q280" s="37"/>
    </row>
    <row r="281" customHeight="1" spans="1:17">
      <c r="A281" s="62"/>
      <c r="B281" s="62"/>
      <c r="C281" s="51" t="s">
        <v>345</v>
      </c>
      <c r="D281" s="8">
        <v>559</v>
      </c>
      <c r="E281" s="26"/>
      <c r="F281" s="8"/>
      <c r="G281" s="26">
        <v>559</v>
      </c>
      <c r="H281" s="30"/>
      <c r="I281" s="34">
        <v>250</v>
      </c>
      <c r="J281" s="26">
        <v>559</v>
      </c>
      <c r="K281" s="26">
        <f t="shared" si="51"/>
        <v>139750</v>
      </c>
      <c r="L281" s="26"/>
      <c r="M281" s="26"/>
      <c r="N281" s="26">
        <f t="shared" si="52"/>
        <v>139750</v>
      </c>
      <c r="O281" s="26">
        <f t="shared" si="53"/>
        <v>139750</v>
      </c>
      <c r="P281" s="26"/>
      <c r="Q281" s="37"/>
    </row>
    <row r="282" customHeight="1" spans="1:17">
      <c r="A282" s="62"/>
      <c r="B282" s="62"/>
      <c r="C282" s="51" t="s">
        <v>96</v>
      </c>
      <c r="D282" s="8">
        <v>515.2</v>
      </c>
      <c r="E282" s="26"/>
      <c r="F282" s="8"/>
      <c r="G282" s="26">
        <v>515.2</v>
      </c>
      <c r="H282" s="30"/>
      <c r="I282" s="34">
        <v>250</v>
      </c>
      <c r="J282" s="26">
        <v>515.2</v>
      </c>
      <c r="K282" s="26">
        <f t="shared" si="51"/>
        <v>128800</v>
      </c>
      <c r="L282" s="26"/>
      <c r="M282" s="26"/>
      <c r="N282" s="26">
        <f t="shared" si="52"/>
        <v>128800</v>
      </c>
      <c r="O282" s="26">
        <f t="shared" si="53"/>
        <v>128800</v>
      </c>
      <c r="P282" s="26"/>
      <c r="Q282" s="37"/>
    </row>
    <row r="283" s="1" customFormat="1" customHeight="1" spans="1:17">
      <c r="A283" s="63" t="s">
        <v>40</v>
      </c>
      <c r="B283" s="63"/>
      <c r="C283" s="11" t="s">
        <v>346</v>
      </c>
      <c r="D283" s="11">
        <f>SUM(D280:D282)</f>
        <v>1763.4</v>
      </c>
      <c r="E283" s="11"/>
      <c r="F283" s="11"/>
      <c r="G283" s="11">
        <f t="shared" ref="G283:P283" si="54">SUM(G280:G282)</f>
        <v>1763.4</v>
      </c>
      <c r="H283" s="11"/>
      <c r="I283" s="11"/>
      <c r="J283" s="11">
        <f t="shared" si="54"/>
        <v>1763.4</v>
      </c>
      <c r="K283" s="11">
        <f t="shared" si="54"/>
        <v>440850</v>
      </c>
      <c r="L283" s="11">
        <f t="shared" si="54"/>
        <v>0</v>
      </c>
      <c r="M283" s="11">
        <f t="shared" si="54"/>
        <v>0</v>
      </c>
      <c r="N283" s="11">
        <f t="shared" si="54"/>
        <v>440850</v>
      </c>
      <c r="O283" s="36">
        <f t="shared" si="54"/>
        <v>440850</v>
      </c>
      <c r="P283" s="11">
        <f t="shared" si="54"/>
        <v>0</v>
      </c>
      <c r="Q283" s="37"/>
    </row>
    <row r="284" customHeight="1" spans="1:17">
      <c r="A284" s="8" t="s">
        <v>347</v>
      </c>
      <c r="B284" s="62"/>
      <c r="C284" s="45" t="s">
        <v>348</v>
      </c>
      <c r="D284" s="8">
        <v>3501.3</v>
      </c>
      <c r="E284" s="26"/>
      <c r="F284" s="8"/>
      <c r="G284" s="26">
        <v>3501.3</v>
      </c>
      <c r="H284" s="30"/>
      <c r="I284" s="34">
        <v>250</v>
      </c>
      <c r="J284" s="26">
        <v>3501.3</v>
      </c>
      <c r="K284" s="26">
        <f t="shared" ref="K284:K287" si="55">J284*I284</f>
        <v>875325</v>
      </c>
      <c r="L284" s="26"/>
      <c r="M284" s="26"/>
      <c r="N284" s="26">
        <f t="shared" ref="N284:N287" si="56">O284+P284</f>
        <v>875325</v>
      </c>
      <c r="O284" s="26">
        <f t="shared" ref="O284:O287" si="57">K284</f>
        <v>875325</v>
      </c>
      <c r="P284" s="26"/>
      <c r="Q284" s="37"/>
    </row>
    <row r="285" s="1" customFormat="1" customHeight="1" spans="1:17">
      <c r="A285" s="8"/>
      <c r="B285" s="62"/>
      <c r="C285" s="45" t="s">
        <v>349</v>
      </c>
      <c r="D285" s="8">
        <v>922</v>
      </c>
      <c r="E285" s="26"/>
      <c r="F285" s="8"/>
      <c r="G285" s="26">
        <v>922</v>
      </c>
      <c r="H285" s="30">
        <v>85</v>
      </c>
      <c r="I285" s="34">
        <v>450</v>
      </c>
      <c r="J285" s="26">
        <v>922</v>
      </c>
      <c r="K285" s="26">
        <f t="shared" si="55"/>
        <v>414900</v>
      </c>
      <c r="L285" s="26"/>
      <c r="M285" s="26"/>
      <c r="N285" s="26">
        <f t="shared" si="56"/>
        <v>414900</v>
      </c>
      <c r="O285" s="26">
        <f t="shared" si="57"/>
        <v>414900</v>
      </c>
      <c r="P285" s="26"/>
      <c r="Q285" s="37"/>
    </row>
    <row r="286" s="1" customFormat="1" customHeight="1" spans="1:17">
      <c r="A286" s="63" t="s">
        <v>40</v>
      </c>
      <c r="B286" s="63"/>
      <c r="C286" s="11" t="s">
        <v>350</v>
      </c>
      <c r="D286" s="11">
        <f>SUM(D284:D285)</f>
        <v>4423.3</v>
      </c>
      <c r="E286" s="11"/>
      <c r="F286" s="11"/>
      <c r="G286" s="11">
        <f t="shared" ref="G286:P286" si="58">SUM(G284:G285)</f>
        <v>4423.3</v>
      </c>
      <c r="H286" s="11"/>
      <c r="I286" s="11"/>
      <c r="J286" s="11">
        <f t="shared" si="58"/>
        <v>4423.3</v>
      </c>
      <c r="K286" s="11">
        <f t="shared" si="58"/>
        <v>1290225</v>
      </c>
      <c r="L286" s="11">
        <f t="shared" si="58"/>
        <v>0</v>
      </c>
      <c r="M286" s="11">
        <f t="shared" si="58"/>
        <v>0</v>
      </c>
      <c r="N286" s="11">
        <f t="shared" si="58"/>
        <v>1290225</v>
      </c>
      <c r="O286" s="36">
        <f t="shared" si="58"/>
        <v>1290225</v>
      </c>
      <c r="P286" s="11">
        <f t="shared" si="58"/>
        <v>0</v>
      </c>
      <c r="Q286" s="37"/>
    </row>
    <row r="287" s="1" customFormat="1" customHeight="1" spans="1:17">
      <c r="A287" s="8" t="s">
        <v>351</v>
      </c>
      <c r="B287" s="62"/>
      <c r="C287" s="64" t="s">
        <v>65</v>
      </c>
      <c r="D287" s="8">
        <v>1124</v>
      </c>
      <c r="E287" s="26"/>
      <c r="F287" s="8"/>
      <c r="G287" s="26">
        <v>1124</v>
      </c>
      <c r="H287" s="30"/>
      <c r="I287" s="34">
        <v>250</v>
      </c>
      <c r="J287" s="26">
        <v>1124</v>
      </c>
      <c r="K287" s="26">
        <f t="shared" si="55"/>
        <v>281000</v>
      </c>
      <c r="L287" s="26"/>
      <c r="M287" s="26"/>
      <c r="N287" s="26">
        <f t="shared" si="56"/>
        <v>281000</v>
      </c>
      <c r="O287" s="26">
        <f t="shared" si="57"/>
        <v>281000</v>
      </c>
      <c r="P287" s="26"/>
      <c r="Q287" s="37"/>
    </row>
    <row r="288" s="1" customFormat="1" customHeight="1" spans="1:17">
      <c r="A288" s="65" t="s">
        <v>40</v>
      </c>
      <c r="B288" s="65"/>
      <c r="C288" s="65" t="s">
        <v>352</v>
      </c>
      <c r="D288" s="65">
        <f>SUM(D287:D287)</f>
        <v>1124</v>
      </c>
      <c r="E288" s="65"/>
      <c r="F288" s="65"/>
      <c r="G288" s="65">
        <f t="shared" ref="G288:P288" si="59">SUM(G287:G287)</f>
        <v>1124</v>
      </c>
      <c r="H288" s="65"/>
      <c r="I288" s="65"/>
      <c r="J288" s="65">
        <f t="shared" si="59"/>
        <v>1124</v>
      </c>
      <c r="K288" s="65">
        <f t="shared" si="59"/>
        <v>281000</v>
      </c>
      <c r="L288" s="65">
        <f t="shared" si="59"/>
        <v>0</v>
      </c>
      <c r="M288" s="65">
        <f t="shared" si="59"/>
        <v>0</v>
      </c>
      <c r="N288" s="65">
        <f t="shared" si="59"/>
        <v>281000</v>
      </c>
      <c r="O288" s="71">
        <f t="shared" si="59"/>
        <v>281000</v>
      </c>
      <c r="P288" s="65">
        <f t="shared" si="59"/>
        <v>0</v>
      </c>
      <c r="Q288" s="37"/>
    </row>
    <row r="289" customHeight="1" spans="1:16">
      <c r="A289" s="66"/>
      <c r="B289" s="66"/>
      <c r="C289" s="66"/>
      <c r="D289" s="66"/>
      <c r="E289" s="68"/>
      <c r="F289" s="66"/>
      <c r="G289" s="68"/>
      <c r="H289" s="69"/>
      <c r="I289" s="70"/>
      <c r="J289" s="68"/>
      <c r="K289" s="68"/>
      <c r="L289" s="68"/>
      <c r="M289" s="68"/>
      <c r="N289" s="68"/>
      <c r="O289" s="68"/>
      <c r="P289" s="68"/>
    </row>
    <row r="290" customHeight="1" spans="1:16">
      <c r="A290" s="66"/>
      <c r="B290" s="66"/>
      <c r="C290" s="66"/>
      <c r="D290" s="66"/>
      <c r="E290" s="68"/>
      <c r="F290" s="66"/>
      <c r="G290" s="68"/>
      <c r="H290" s="69"/>
      <c r="I290" s="70"/>
      <c r="J290" s="68"/>
      <c r="K290" s="68"/>
      <c r="L290" s="68"/>
      <c r="M290" s="68"/>
      <c r="N290" s="68"/>
      <c r="O290" s="68"/>
      <c r="P290" s="68"/>
    </row>
    <row r="291" customHeight="1" spans="1:17">
      <c r="A291" s="67"/>
      <c r="B291" s="67"/>
      <c r="C291" s="67"/>
      <c r="D291" s="67"/>
      <c r="E291" s="67"/>
      <c r="F291" s="67"/>
      <c r="G291" s="67"/>
      <c r="H291" s="67"/>
      <c r="I291" s="67"/>
      <c r="J291" s="67"/>
      <c r="K291" s="67"/>
      <c r="L291" s="67"/>
      <c r="M291" s="67"/>
      <c r="N291" s="67"/>
      <c r="O291" s="72"/>
      <c r="P291" s="67"/>
      <c r="Q291" s="67"/>
    </row>
  </sheetData>
  <protectedRanges>
    <protectedRange sqref="C39" name="区域1_2"/>
    <protectedRange password="CF46" sqref="C142:C152" name="区域1"/>
    <protectedRange password="CF46" sqref="E144:E152" name="区域1_1"/>
    <protectedRange sqref="E165:E166" name="区域1_2_1"/>
    <protectedRange sqref="C191" name="区域1_2_2"/>
    <protectedRange sqref="B191" name="区域1_3_1"/>
    <protectedRange sqref="B191" name="区域1_3_2"/>
    <protectedRange sqref="C243" name="区域1_1_1"/>
  </protectedRanges>
  <mergeCells count="220">
    <mergeCell ref="A1:E1"/>
    <mergeCell ref="A2:Q2"/>
    <mergeCell ref="J4:K4"/>
    <mergeCell ref="L4:M4"/>
    <mergeCell ref="N4:P4"/>
    <mergeCell ref="O5:P5"/>
    <mergeCell ref="A7:B7"/>
    <mergeCell ref="A19:B19"/>
    <mergeCell ref="A53:B53"/>
    <mergeCell ref="A92:B92"/>
    <mergeCell ref="A132:B132"/>
    <mergeCell ref="A179:B179"/>
    <mergeCell ref="A218:B218"/>
    <mergeCell ref="A242:B242"/>
    <mergeCell ref="A255:B255"/>
    <mergeCell ref="A279:B279"/>
    <mergeCell ref="A283:B283"/>
    <mergeCell ref="A286:B286"/>
    <mergeCell ref="A288:B288"/>
    <mergeCell ref="A291:P291"/>
    <mergeCell ref="A4:A6"/>
    <mergeCell ref="A8:A18"/>
    <mergeCell ref="A20:A52"/>
    <mergeCell ref="A54:A91"/>
    <mergeCell ref="A93:A131"/>
    <mergeCell ref="A133:A178"/>
    <mergeCell ref="A180:A217"/>
    <mergeCell ref="A219:A241"/>
    <mergeCell ref="A243:A254"/>
    <mergeCell ref="A256:A278"/>
    <mergeCell ref="A280:A282"/>
    <mergeCell ref="A284:A285"/>
    <mergeCell ref="B4:B6"/>
    <mergeCell ref="B8:B10"/>
    <mergeCell ref="B11:B14"/>
    <mergeCell ref="B16:B17"/>
    <mergeCell ref="B21:B22"/>
    <mergeCell ref="B23:B25"/>
    <mergeCell ref="B26:B27"/>
    <mergeCell ref="B28:B30"/>
    <mergeCell ref="B31:B32"/>
    <mergeCell ref="B34:B36"/>
    <mergeCell ref="B39:B40"/>
    <mergeCell ref="B42:B43"/>
    <mergeCell ref="B44:B47"/>
    <mergeCell ref="B48:B49"/>
    <mergeCell ref="B50:B51"/>
    <mergeCell ref="B54:B55"/>
    <mergeCell ref="B56:B57"/>
    <mergeCell ref="B58:B59"/>
    <mergeCell ref="B60:B61"/>
    <mergeCell ref="B62:B63"/>
    <mergeCell ref="B64:B66"/>
    <mergeCell ref="B68:B70"/>
    <mergeCell ref="B71:B73"/>
    <mergeCell ref="B75:B77"/>
    <mergeCell ref="B78:B79"/>
    <mergeCell ref="B80:B87"/>
    <mergeCell ref="B93:B95"/>
    <mergeCell ref="B96:B98"/>
    <mergeCell ref="B99:B103"/>
    <mergeCell ref="B105:B109"/>
    <mergeCell ref="B110:B113"/>
    <mergeCell ref="B114:B115"/>
    <mergeCell ref="B116:B121"/>
    <mergeCell ref="B122:B123"/>
    <mergeCell ref="B125:B128"/>
    <mergeCell ref="B129:B130"/>
    <mergeCell ref="B134:B135"/>
    <mergeCell ref="B138:B141"/>
    <mergeCell ref="B142:B152"/>
    <mergeCell ref="B154:B155"/>
    <mergeCell ref="B157:B159"/>
    <mergeCell ref="B160:B161"/>
    <mergeCell ref="B163:B164"/>
    <mergeCell ref="B165:B166"/>
    <mergeCell ref="B167:B170"/>
    <mergeCell ref="B171:B172"/>
    <mergeCell ref="B173:B174"/>
    <mergeCell ref="B184:B185"/>
    <mergeCell ref="B187:B188"/>
    <mergeCell ref="B192:B193"/>
    <mergeCell ref="B195:B196"/>
    <mergeCell ref="B200:B201"/>
    <mergeCell ref="B220:B222"/>
    <mergeCell ref="B223:B224"/>
    <mergeCell ref="B225:B227"/>
    <mergeCell ref="B229:B230"/>
    <mergeCell ref="B232:B233"/>
    <mergeCell ref="B234:B235"/>
    <mergeCell ref="B237:B239"/>
    <mergeCell ref="B245:B246"/>
    <mergeCell ref="B247:B248"/>
    <mergeCell ref="B249:B251"/>
    <mergeCell ref="B256:B257"/>
    <mergeCell ref="B261:B263"/>
    <mergeCell ref="B264:B266"/>
    <mergeCell ref="B267:B269"/>
    <mergeCell ref="B270:B271"/>
    <mergeCell ref="B272:B276"/>
    <mergeCell ref="C4:C6"/>
    <mergeCell ref="C24:C25"/>
    <mergeCell ref="C29:C30"/>
    <mergeCell ref="C34:C35"/>
    <mergeCell ref="C39:C40"/>
    <mergeCell ref="C42:C43"/>
    <mergeCell ref="C44:C45"/>
    <mergeCell ref="C46:C47"/>
    <mergeCell ref="C50:C51"/>
    <mergeCell ref="C64:C65"/>
    <mergeCell ref="C88:C89"/>
    <mergeCell ref="C142:C143"/>
    <mergeCell ref="C145:C146"/>
    <mergeCell ref="C147:C148"/>
    <mergeCell ref="C149:C150"/>
    <mergeCell ref="C160:C161"/>
    <mergeCell ref="C167:C168"/>
    <mergeCell ref="C169:C170"/>
    <mergeCell ref="C173:C174"/>
    <mergeCell ref="C180:C189"/>
    <mergeCell ref="C190:C191"/>
    <mergeCell ref="C192:C194"/>
    <mergeCell ref="C195:C198"/>
    <mergeCell ref="C199:C201"/>
    <mergeCell ref="C238:C239"/>
    <mergeCell ref="D4:D6"/>
    <mergeCell ref="D24:D25"/>
    <mergeCell ref="D29:D30"/>
    <mergeCell ref="D34:D35"/>
    <mergeCell ref="D39:D40"/>
    <mergeCell ref="D42:D43"/>
    <mergeCell ref="D44:D45"/>
    <mergeCell ref="D46:D47"/>
    <mergeCell ref="D50:D51"/>
    <mergeCell ref="D64:D65"/>
    <mergeCell ref="D142:D143"/>
    <mergeCell ref="D145:D146"/>
    <mergeCell ref="D147:D148"/>
    <mergeCell ref="D149:D150"/>
    <mergeCell ref="D160:D161"/>
    <mergeCell ref="D167:D168"/>
    <mergeCell ref="D169:D170"/>
    <mergeCell ref="D173:D174"/>
    <mergeCell ref="D184:D185"/>
    <mergeCell ref="D192:D193"/>
    <mergeCell ref="D195:D196"/>
    <mergeCell ref="D200:D201"/>
    <mergeCell ref="D238:D239"/>
    <mergeCell ref="E4:E6"/>
    <mergeCell ref="E24:E25"/>
    <mergeCell ref="E29:E30"/>
    <mergeCell ref="E34:E35"/>
    <mergeCell ref="E39:E40"/>
    <mergeCell ref="E42:E43"/>
    <mergeCell ref="E44:E45"/>
    <mergeCell ref="E46:E47"/>
    <mergeCell ref="E50:E51"/>
    <mergeCell ref="E64:E65"/>
    <mergeCell ref="E142:E143"/>
    <mergeCell ref="E145:E146"/>
    <mergeCell ref="E147:E148"/>
    <mergeCell ref="E149:E150"/>
    <mergeCell ref="E160:E161"/>
    <mergeCell ref="E167:E168"/>
    <mergeCell ref="E169:E170"/>
    <mergeCell ref="E173:E174"/>
    <mergeCell ref="E184:E185"/>
    <mergeCell ref="E192:E193"/>
    <mergeCell ref="E195:E196"/>
    <mergeCell ref="E200:E201"/>
    <mergeCell ref="E238:E239"/>
    <mergeCell ref="F4:F6"/>
    <mergeCell ref="F24:F25"/>
    <mergeCell ref="F29:F30"/>
    <mergeCell ref="F34:F35"/>
    <mergeCell ref="F39:F40"/>
    <mergeCell ref="F42:F43"/>
    <mergeCell ref="F44:F45"/>
    <mergeCell ref="F46:F47"/>
    <mergeCell ref="F50:F51"/>
    <mergeCell ref="F64:F65"/>
    <mergeCell ref="F142:F143"/>
    <mergeCell ref="F145:F146"/>
    <mergeCell ref="F147:F148"/>
    <mergeCell ref="F149:F150"/>
    <mergeCell ref="F160:F161"/>
    <mergeCell ref="F167:F168"/>
    <mergeCell ref="F169:F170"/>
    <mergeCell ref="F173:F174"/>
    <mergeCell ref="F192:F193"/>
    <mergeCell ref="F195:F196"/>
    <mergeCell ref="F200:F201"/>
    <mergeCell ref="F238:F239"/>
    <mergeCell ref="G4:G6"/>
    <mergeCell ref="H4:H6"/>
    <mergeCell ref="I4:I6"/>
    <mergeCell ref="J5:J6"/>
    <mergeCell ref="K5:K6"/>
    <mergeCell ref="L5:L6"/>
    <mergeCell ref="M5:M6"/>
    <mergeCell ref="N5:N6"/>
    <mergeCell ref="Q4:Q6"/>
    <mergeCell ref="Q29:Q30"/>
    <mergeCell ref="Q34:Q35"/>
    <mergeCell ref="Q39:Q41"/>
    <mergeCell ref="Q42:Q43"/>
    <mergeCell ref="Q44:Q45"/>
    <mergeCell ref="Q50:Q51"/>
    <mergeCell ref="Q64:Q65"/>
    <mergeCell ref="Q141:Q143"/>
    <mergeCell ref="Q160:Q161"/>
    <mergeCell ref="Q167:Q168"/>
    <mergeCell ref="Q169:Q170"/>
    <mergeCell ref="Q173:Q174"/>
    <mergeCell ref="Q180:Q189"/>
    <mergeCell ref="Q190:Q191"/>
    <mergeCell ref="Q192:Q194"/>
    <mergeCell ref="Q195:Q198"/>
    <mergeCell ref="Q238:Q239"/>
    <mergeCell ref="Q248:Q249"/>
  </mergeCells>
  <conditionalFormatting sqref="C127">
    <cfRule type="duplicateValues" dxfId="0" priority="1"/>
  </conditionalFormatting>
  <pageMargins left="0.19" right="0.18" top="0.54" bottom="0.748031496062992" header="0.31496062992126" footer="0.31496062992126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>
    <arrUserId title="区域1_2" rangeCreator="" othersAccessPermission="edit"/>
    <arrUserId title="区域1" rangeCreator="" othersAccessPermission="edit"/>
    <arrUserId title="区域1_1" rangeCreator="" othersAccessPermission="edit"/>
    <arrUserId title="区域1_2_1" rangeCreator="" othersAccessPermission="edit"/>
    <arrUserId title="区域1_2_2" rangeCreator="" othersAccessPermission="edit"/>
    <arrUserId title="区域1_3_1" rangeCreator="" othersAccessPermission="edit"/>
    <arrUserId title="区域1_3_2" rangeCreator="" othersAccessPermission="edit"/>
    <arrUserId title="区域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定稿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user</cp:lastModifiedBy>
  <dcterms:created xsi:type="dcterms:W3CDTF">2022-03-14T16:43:00Z</dcterms:created>
  <cp:lastPrinted>2023-03-06T17:18:00Z</cp:lastPrinted>
  <dcterms:modified xsi:type="dcterms:W3CDTF">2026-06-11T13:55:46Z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29CEB731A6DA716F7AF5EF65812207F7</vt:lpwstr>
  </property>
  <property fmtid="{D5CDD505-2E9C-101B-9397-08002B2CF9AE}" pid="3" name="KSOProductBuildVer">
    <vt:lpwstr>2052-12.9.0.18469</vt:lpwstr>
  </property>
</Properties>
</file>