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955" windowHeight="12180"/>
  </bookViews>
  <sheets>
    <sheet name="列表 - T" sheetId="3" r:id="rId1"/>
  </sheets>
  <definedNames>
    <definedName name="_xlnm._FilterDatabase" localSheetId="0" hidden="1">'列表 - T'!$A$1:$Q$42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53FBFBAA1EA462DA83F098B6C831EAA"/>
        <xdr:cNvPicPr>
          <a:picLocks noChangeAspect="1"/>
        </xdr:cNvPicPr>
      </xdr:nvPicPr>
      <xdr:blipFill>
        <a:blip r:embed="rId1" r:link="rId2"/>
        <a:srcRect l="15789" t="28154" r="24871" b="36653"/>
        <a:stretch>
          <a:fillRect/>
        </a:stretch>
      </xdr:blipFill>
      <xdr:spPr>
        <a:xfrm>
          <a:off x="12147550" y="23599775"/>
          <a:ext cx="1825625" cy="8445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7" name="ID_962140199A9441C9B8CC47F7187DA600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1793220" y="33828990"/>
          <a:ext cx="661670" cy="657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9" name="ID_3E82FAFD369F4587A35C498C52A34DF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3138150" y="33747075"/>
          <a:ext cx="10125075" cy="6753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951D04F2D840482A838072FE670539BA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1958955" y="11156950"/>
          <a:ext cx="1979295" cy="19685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B3448990A78F42189E763174EA82CDFF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2058650" y="2012950"/>
          <a:ext cx="1552575" cy="15557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2" name="ID_FF346DEBACEA432B8EAF947A1173850A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11772900" y="15227300"/>
          <a:ext cx="10125075" cy="70961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3" name="ID_6364E37F47F643F1B7077EA523B7C1E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12090400" y="13633450"/>
          <a:ext cx="9696450" cy="26765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4" name="ID_E648A766246746F9AC718515E340D6BB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2138025" y="12915900"/>
          <a:ext cx="3810000" cy="381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6" name="ID_47C6D712815045AF8700EC7C6CF7BA48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12344400" y="30083125"/>
          <a:ext cx="19050000" cy="90963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7" name="ID_ECBA065A7D0647EE9910872BF69DB509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11661775" y="26717625"/>
          <a:ext cx="6534150" cy="42862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8" name="ID_2889B6C67E79458DBC9B65CB57F3F6BE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13138150" y="26717625"/>
          <a:ext cx="12382500" cy="39052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9" name="ID_D68C05A286B24710B1DA54BC63E62CF3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12212955" y="25296495"/>
          <a:ext cx="6353175" cy="381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0" name="ID_66FC391572DD4EEF8C4AE885428678E4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12512040" y="4140200"/>
          <a:ext cx="15240000" cy="152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1" name="ID_136291920EBF4230BC9F55CEB9F33E1B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13985875" y="10401300"/>
          <a:ext cx="10125075" cy="101250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2" name="ID_AD6118A893034B498936D2FCBECB6F7E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12499975" y="23002875"/>
          <a:ext cx="5981700" cy="68389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3" name="ID_D1B3000F08D1475FA8AEFBFF0163C252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12223750" y="19831050"/>
          <a:ext cx="7429500" cy="5257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4" name="ID_5BD1FF742FC6445C9FC859ECDD574575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12490450" y="5038725"/>
          <a:ext cx="7143750" cy="71437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5" name="ID_B654892118EB48049296DCE5319B86DD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12319000" y="33118425"/>
          <a:ext cx="6448425" cy="6400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6" name="ID_69C9F7D512A144A0A9958387D17F3D71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12357100" y="9686925"/>
          <a:ext cx="5191125" cy="14097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7" name="ID_C4DA2D9EF5CA44038A58424B32A167A1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12423775" y="18268950"/>
          <a:ext cx="10344150" cy="381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9" name="ID_FED2C36F317943DCA0697F01ADA76F8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11795125" y="22126575"/>
          <a:ext cx="6753225" cy="8429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1" name="ID_84A7FBB143C542BB9D59A4D5A02B9FA3" descr="558569058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157075" y="1114425"/>
          <a:ext cx="5676900" cy="1847850"/>
        </a:xfrm>
        <a:prstGeom prst="rect">
          <a:avLst/>
        </a:prstGeom>
      </xdr:spPr>
    </xdr:pic>
  </etc:cellImage>
  <etc:cellImage>
    <xdr:pic>
      <xdr:nvPicPr>
        <xdr:cNvPr id="72" name="ID_356C874E3D484FA5912D3CA8FFA22416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11795125" y="7553325"/>
          <a:ext cx="4762500" cy="47625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3" name="ID_84DEF37929C14DCA8D6CA8670CB1E6BB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13442950" y="7391400"/>
          <a:ext cx="8905875" cy="42862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4" name="ID_CACFEAC2C4B34006BE4FFE5678B0DD47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13242925" y="3457575"/>
          <a:ext cx="5905500" cy="37814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5" name="ID_0F59F9C94CAF421A950DD028994F3694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12023725" y="3495675"/>
          <a:ext cx="3810000" cy="381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6" name="ID_CDDACEF312AB43D1BB44980EBD2F39A0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12195175" y="8115300"/>
          <a:ext cx="7905750" cy="43624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7" name="ID_FCCCE205C77442F6ACBA0574E259ECA5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12280900" y="21307425"/>
          <a:ext cx="4867275" cy="48672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2" name="ID_3ADE6B842DA143928E70FD973F86F604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12557125" y="1924050"/>
          <a:ext cx="11249025" cy="112490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1" name="ID_B1645C4E248A4223BAE740B68AA0F5AD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11713845" y="1743075"/>
          <a:ext cx="752475" cy="7524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3" name="ID_F3A61686275A4CA59F16783FB4A3C056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14614525" y="1752600"/>
          <a:ext cx="752475" cy="7524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4" name="ID_47BBE3547C724ECC99ADE10565693D59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13547725" y="4924425"/>
          <a:ext cx="9906000" cy="27622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5" name="ID_15195A2C3B4A4AFC85DA5871FA5C6F8E"/>
        <xdr:cNvPicPr>
          <a:picLocks noChangeAspect="1"/>
        </xdr:cNvPicPr>
      </xdr:nvPicPr>
      <xdr:blipFill>
        <a:blip r:embed="rId34" r:link="rId2"/>
        <a:stretch>
          <a:fillRect/>
        </a:stretch>
      </xdr:blipFill>
      <xdr:spPr>
        <a:xfrm>
          <a:off x="11661775" y="5629275"/>
          <a:ext cx="7620000" cy="762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6" name="ID_4016678AD02C4ED69D6831873F561A22"/>
        <xdr:cNvPicPr>
          <a:picLocks noChangeAspect="1"/>
        </xdr:cNvPicPr>
      </xdr:nvPicPr>
      <xdr:blipFill>
        <a:blip r:embed="rId35" r:link="rId2"/>
        <a:stretch>
          <a:fillRect/>
        </a:stretch>
      </xdr:blipFill>
      <xdr:spPr>
        <a:xfrm>
          <a:off x="13995400" y="5743575"/>
          <a:ext cx="7620000" cy="762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7" name="ID_F9681478A9AC4347897E3DEAC26349C0"/>
        <xdr:cNvPicPr>
          <a:picLocks noChangeAspect="1"/>
        </xdr:cNvPicPr>
      </xdr:nvPicPr>
      <xdr:blipFill>
        <a:blip r:embed="rId36" r:link="rId2"/>
        <a:stretch>
          <a:fillRect/>
        </a:stretch>
      </xdr:blipFill>
      <xdr:spPr>
        <a:xfrm>
          <a:off x="13071475" y="8181975"/>
          <a:ext cx="2619375" cy="1143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8" name="ID_FDD6A348C77D49B98AD79D8628A605EB"/>
        <xdr:cNvPicPr>
          <a:picLocks noChangeAspect="1"/>
        </xdr:cNvPicPr>
      </xdr:nvPicPr>
      <xdr:blipFill>
        <a:blip r:embed="rId37" r:link="rId2"/>
        <a:stretch>
          <a:fillRect/>
        </a:stretch>
      </xdr:blipFill>
      <xdr:spPr>
        <a:xfrm>
          <a:off x="12823825" y="11201400"/>
          <a:ext cx="7734300" cy="59721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9" name="ID_972E4FFE651F4A35B624FF835AFDEE8F"/>
        <xdr:cNvPicPr>
          <a:picLocks noChangeAspect="1"/>
        </xdr:cNvPicPr>
      </xdr:nvPicPr>
      <xdr:blipFill>
        <a:blip r:embed="rId38" r:link="rId2"/>
        <a:stretch>
          <a:fillRect/>
        </a:stretch>
      </xdr:blipFill>
      <xdr:spPr>
        <a:xfrm>
          <a:off x="12252325" y="13649325"/>
          <a:ext cx="6753225" cy="6753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0" name="ID_84AA5858735C4F35948D14B2E5B91B24"/>
        <xdr:cNvPicPr>
          <a:picLocks noChangeAspect="1"/>
        </xdr:cNvPicPr>
      </xdr:nvPicPr>
      <xdr:blipFill>
        <a:blip r:embed="rId39" r:link="rId2"/>
        <a:stretch>
          <a:fillRect/>
        </a:stretch>
      </xdr:blipFill>
      <xdr:spPr>
        <a:xfrm>
          <a:off x="13090525" y="15154275"/>
          <a:ext cx="2924175" cy="28479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1" name="ID_46E67C3A4F404D2CA8180FCF49E62EBD"/>
        <xdr:cNvPicPr>
          <a:picLocks noChangeAspect="1"/>
        </xdr:cNvPicPr>
      </xdr:nvPicPr>
      <xdr:blipFill>
        <a:blip r:embed="rId40" r:link="rId2"/>
        <a:stretch>
          <a:fillRect/>
        </a:stretch>
      </xdr:blipFill>
      <xdr:spPr>
        <a:xfrm>
          <a:off x="13414375" y="16773525"/>
          <a:ext cx="11249025" cy="112490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2" name="ID_44003D395486471DA4AC57E4B3A1762B"/>
        <xdr:cNvPicPr>
          <a:picLocks noChangeAspect="1"/>
        </xdr:cNvPicPr>
      </xdr:nvPicPr>
      <xdr:blipFill>
        <a:blip r:embed="rId41" r:link="rId2"/>
        <a:stretch>
          <a:fillRect/>
        </a:stretch>
      </xdr:blipFill>
      <xdr:spPr>
        <a:xfrm>
          <a:off x="12652375" y="18354675"/>
          <a:ext cx="10363200" cy="38862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3" name="ID_CE1E1DC2AAA944AC9375F37FD20C8305"/>
        <xdr:cNvPicPr>
          <a:picLocks noChangeAspect="1"/>
        </xdr:cNvPicPr>
      </xdr:nvPicPr>
      <xdr:blipFill>
        <a:blip r:embed="rId42" r:link="rId2"/>
        <a:stretch>
          <a:fillRect/>
        </a:stretch>
      </xdr:blipFill>
      <xdr:spPr>
        <a:xfrm>
          <a:off x="12700000" y="23755350"/>
          <a:ext cx="8829675" cy="65246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4" name="ID_ED79450AADD546F9A43FB70E18340575"/>
        <xdr:cNvPicPr>
          <a:picLocks noChangeAspect="1"/>
        </xdr:cNvPicPr>
      </xdr:nvPicPr>
      <xdr:blipFill>
        <a:blip r:embed="rId43" r:link="rId2"/>
        <a:stretch>
          <a:fillRect/>
        </a:stretch>
      </xdr:blipFill>
      <xdr:spPr>
        <a:xfrm>
          <a:off x="13061950" y="26193750"/>
          <a:ext cx="11249025" cy="79533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5" name="ID_A25431E80A02485D933E8D8AEB6AF836"/>
        <xdr:cNvPicPr>
          <a:picLocks noChangeAspect="1"/>
        </xdr:cNvPicPr>
      </xdr:nvPicPr>
      <xdr:blipFill>
        <a:blip r:embed="rId44" r:link="rId2"/>
        <a:stretch>
          <a:fillRect/>
        </a:stretch>
      </xdr:blipFill>
      <xdr:spPr>
        <a:xfrm>
          <a:off x="12728575" y="27012900"/>
          <a:ext cx="6753225" cy="6753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6" name="ID_CF9841C8D72C4E7F975D43C701C8FC4A"/>
        <xdr:cNvPicPr>
          <a:picLocks noChangeAspect="1"/>
        </xdr:cNvPicPr>
      </xdr:nvPicPr>
      <xdr:blipFill>
        <a:blip r:embed="rId45" r:link="rId2"/>
        <a:stretch>
          <a:fillRect/>
        </a:stretch>
      </xdr:blipFill>
      <xdr:spPr>
        <a:xfrm>
          <a:off x="13338175" y="27670125"/>
          <a:ext cx="5629275" cy="56292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7" name="ID_219A27F9BEAA4C7C969D0B578669938E"/>
        <xdr:cNvPicPr>
          <a:picLocks noChangeAspect="1"/>
        </xdr:cNvPicPr>
      </xdr:nvPicPr>
      <xdr:blipFill>
        <a:blip r:embed="rId46" r:link="rId2"/>
        <a:stretch>
          <a:fillRect/>
        </a:stretch>
      </xdr:blipFill>
      <xdr:spPr>
        <a:xfrm>
          <a:off x="11661775" y="29060775"/>
          <a:ext cx="9525000" cy="9525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8" name="ID_B8067DFD5B204C59903ADEC253B257BB"/>
        <xdr:cNvPicPr>
          <a:picLocks noChangeAspect="1"/>
        </xdr:cNvPicPr>
      </xdr:nvPicPr>
      <xdr:blipFill>
        <a:blip r:embed="rId47" r:link="rId2"/>
        <a:stretch>
          <a:fillRect/>
        </a:stretch>
      </xdr:blipFill>
      <xdr:spPr>
        <a:xfrm>
          <a:off x="12900025" y="29984700"/>
          <a:ext cx="9525000" cy="5648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9" name="ID_F708A092E4004BF3B677706143F90122"/>
        <xdr:cNvPicPr>
          <a:picLocks noChangeAspect="1"/>
        </xdr:cNvPicPr>
      </xdr:nvPicPr>
      <xdr:blipFill>
        <a:blip r:embed="rId48" r:link="rId2"/>
        <a:stretch>
          <a:fillRect/>
        </a:stretch>
      </xdr:blipFill>
      <xdr:spPr>
        <a:xfrm>
          <a:off x="14424025" y="29927550"/>
          <a:ext cx="1619250" cy="16192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0" name="ID_B0A3D5E14D674D529FCA59A94BC6501D"/>
        <xdr:cNvPicPr>
          <a:picLocks noChangeAspect="1"/>
        </xdr:cNvPicPr>
      </xdr:nvPicPr>
      <xdr:blipFill>
        <a:blip r:embed="rId49" r:link="rId2"/>
        <a:stretch>
          <a:fillRect/>
        </a:stretch>
      </xdr:blipFill>
      <xdr:spPr>
        <a:xfrm>
          <a:off x="12118975" y="30784800"/>
          <a:ext cx="9001125" cy="2971800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<sst xmlns="http://schemas.openxmlformats.org/spreadsheetml/2006/main" count="507" uniqueCount="254">
  <si>
    <t>序号</t>
  </si>
  <si>
    <t>国家/地区</t>
  </si>
  <si>
    <t>权利人</t>
  </si>
  <si>
    <t>名称</t>
  </si>
  <si>
    <t>图形</t>
  </si>
  <si>
    <t>尼斯分类</t>
  </si>
  <si>
    <t>申请日</t>
  </si>
  <si>
    <t>注册日</t>
  </si>
  <si>
    <t>申请号</t>
  </si>
  <si>
    <t>注册号</t>
  </si>
  <si>
    <t>状态</t>
  </si>
  <si>
    <t>详细信息视图</t>
  </si>
  <si>
    <t>国内品牌</t>
  </si>
  <si>
    <t>国内主体</t>
  </si>
  <si>
    <t>所属地区</t>
  </si>
  <si>
    <t>泰国</t>
  </si>
  <si>
    <t>บริษัท เหวิน เต๋อ อินเตอร์เนชั่นแนล(ประเทศไทย)จำกัด
(Wen De International (Thailand) Co., Ltd.)</t>
  </si>
  <si>
    <t>NIUTRON</t>
  </si>
  <si>
    <t>12</t>
  </si>
  <si>
    <t>2021-12-02</t>
  </si>
  <si>
    <t>2023-04-03</t>
  </si>
  <si>
    <t>210144329</t>
  </si>
  <si>
    <t>231110119</t>
  </si>
  <si>
    <t>已注册</t>
  </si>
  <si>
    <t>江苏火星石科技有限公司</t>
  </si>
  <si>
    <t>江苏常州</t>
  </si>
  <si>
    <t>บริษัท เหวิน เต๋อ อินเตอร์เนชั่นแนล(ประเทศไทย) จำกัด
(Wente International (Thailand) Co., Ltd.)</t>
  </si>
  <si>
    <t>veniibot</t>
  </si>
  <si>
    <t>07</t>
  </si>
  <si>
    <t>2021-11-11</t>
  </si>
  <si>
    <t>2023-08-08</t>
  </si>
  <si>
    <t>210141118</t>
  </si>
  <si>
    <t>231122625</t>
  </si>
  <si>
    <t>成都家有为力机器人技术有限公司</t>
  </si>
  <si>
    <t>四川成都</t>
  </si>
  <si>
    <t>DP;ต้าเผิง VR;ไต่เพ้ง VR;DEEPOON;</t>
  </si>
  <si>
    <t>09</t>
  </si>
  <si>
    <t>2021-09-22</t>
  </si>
  <si>
    <t>2022-08-17</t>
  </si>
  <si>
    <t>210134621</t>
  </si>
  <si>
    <t>221123556</t>
  </si>
  <si>
    <t>乐相科技有限公司</t>
  </si>
  <si>
    <t>山东青岛</t>
  </si>
  <si>
    <r>
      <rPr>
        <sz val="10"/>
        <color rgb="FF000000"/>
        <rFont val="noto sans thai"/>
        <charset val="134"/>
      </rPr>
      <t>บริษัท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noto sans thai"/>
        <charset val="134"/>
      </rPr>
      <t>เหวิน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noto sans thai"/>
        <charset val="134"/>
      </rPr>
      <t>เต๋อ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noto sans thai"/>
        <charset val="134"/>
      </rPr>
      <t>อินเตอร์เนชั่นแนล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noto sans thai"/>
        <charset val="134"/>
      </rPr>
      <t>ประเทศไทย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noto sans thai"/>
        <charset val="134"/>
      </rPr>
      <t>จำกัด</t>
    </r>
    <r>
      <rPr>
        <sz val="10"/>
        <color rgb="FF000000"/>
        <rFont val="Calibri"/>
        <charset val="134"/>
      </rPr>
      <t xml:space="preserve">
(Wen De International (Thailand) Co., Ltd.)</t>
    </r>
  </si>
  <si>
    <t>DESMAN</t>
  </si>
  <si>
    <t>2022-11-12</t>
  </si>
  <si>
    <t/>
  </si>
  <si>
    <t>220139825</t>
  </si>
  <si>
    <t>已提交申请</t>
  </si>
  <si>
    <t>浙江德施曼科技智能股份有限公司</t>
  </si>
  <si>
    <t>浙江杭州</t>
  </si>
  <si>
    <t>MIAOPAI;</t>
  </si>
  <si>
    <t>38</t>
  </si>
  <si>
    <t>2021-08-12</t>
  </si>
  <si>
    <t>2022-05-25</t>
  </si>
  <si>
    <t>210129514</t>
  </si>
  <si>
    <t>221115927</t>
  </si>
  <si>
    <t>炫一下(北京)科技有限公司</t>
  </si>
  <si>
    <t>北京</t>
  </si>
  <si>
    <t>INMO</t>
  </si>
  <si>
    <t>2023-07-17</t>
  </si>
  <si>
    <t>220139831</t>
  </si>
  <si>
    <t>231120717</t>
  </si>
  <si>
    <t>四川影目科技有限公司</t>
  </si>
  <si>
    <t>I T I B</t>
  </si>
  <si>
    <t>25</t>
  </si>
  <si>
    <t>2021-12-07</t>
  </si>
  <si>
    <t>210144765</t>
  </si>
  <si>
    <t>浙江鲸宇时装有限公司</t>
  </si>
  <si>
    <t>浙江嘉兴</t>
  </si>
  <si>
    <t>HONRI;หงรึชี่เชอ;หงยึชี่เชอ;ฮ้งยิกขี่เชีย;</t>
  </si>
  <si>
    <t>2021-08-08</t>
  </si>
  <si>
    <t>2022-12-29</t>
  </si>
  <si>
    <t>210128963</t>
  </si>
  <si>
    <t>221136742</t>
  </si>
  <si>
    <t>青岛鸿日汽车贸易有限公司</t>
  </si>
  <si>
    <t>SERES ;S</t>
  </si>
  <si>
    <t>12,35</t>
  </si>
  <si>
    <t>2021-08-03</t>
  </si>
  <si>
    <t>210128374</t>
  </si>
  <si>
    <t>重庆渝安创新科技有限公司
赛力斯集团股份有限公司</t>
  </si>
  <si>
    <t>重庆</t>
  </si>
  <si>
    <t>บริษัท เหวิน เต๋อ อินเตอร์เนชั่นแนล (ประเทศไทย) จำกัด
(Wen De International (Thailand) Co., Ltd.)</t>
  </si>
  <si>
    <t>FLORTTE;</t>
  </si>
  <si>
    <t>03</t>
  </si>
  <si>
    <t>2021-12-19</t>
  </si>
  <si>
    <t>2022-09-06</t>
  </si>
  <si>
    <t>210146181</t>
  </si>
  <si>
    <t>221124188</t>
  </si>
  <si>
    <t>上海品亦奇化妆品有限公司</t>
  </si>
  <si>
    <t>上海</t>
  </si>
  <si>
    <t>Kitty Annie</t>
  </si>
  <si>
    <t>08</t>
  </si>
  <si>
    <t>2021-11-15</t>
  </si>
  <si>
    <t>210141465</t>
  </si>
  <si>
    <t>221123561</t>
  </si>
  <si>
    <t>广州星际悦动股份有限公司</t>
  </si>
  <si>
    <t>广东广州</t>
  </si>
  <si>
    <t>Comper</t>
  </si>
  <si>
    <t>10</t>
  </si>
  <si>
    <t>2022-11-28</t>
  </si>
  <si>
    <t>210141485</t>
  </si>
  <si>
    <t>221132380</t>
  </si>
  <si>
    <t>温州显光光电科技有限公司</t>
  </si>
  <si>
    <t>浙江温州</t>
  </si>
  <si>
    <t>ENOVATE ;NOVAT</t>
  </si>
  <si>
    <t>11</t>
  </si>
  <si>
    <t>2022-09-23</t>
  </si>
  <si>
    <t>220133147</t>
  </si>
  <si>
    <t>天际汽车(长沙)集团有限公司</t>
  </si>
  <si>
    <t>湖南长沙</t>
  </si>
  <si>
    <t>SIMPCARE</t>
  </si>
  <si>
    <t>2024-10-10</t>
  </si>
  <si>
    <t>220139848</t>
  </si>
  <si>
    <t>241122275</t>
  </si>
  <si>
    <t>溪木源生物科技集团有限公司</t>
  </si>
  <si>
    <t>ICHARGE;ว่านหม่าอ้ายชง;บ้วงแบ้ไอ่ชง;</t>
  </si>
  <si>
    <t>2021-08-27</t>
  </si>
  <si>
    <t>2025-01-07</t>
  </si>
  <si>
    <t>210131458</t>
  </si>
  <si>
    <t>251100417</t>
  </si>
  <si>
    <t>浙江爱充网络科技有限公司</t>
  </si>
  <si>
    <t>S SHANGYANG</t>
  </si>
  <si>
    <t>21</t>
  </si>
  <si>
    <t>2022-10-09</t>
  </si>
  <si>
    <t>2023-06-08</t>
  </si>
  <si>
    <t>220135159</t>
  </si>
  <si>
    <t>231116345</t>
  </si>
  <si>
    <t>中山尚洋科技股份有限公司</t>
  </si>
  <si>
    <t>广东中山</t>
  </si>
  <si>
    <t>VN ;VISIONNAV</t>
  </si>
  <si>
    <t>2021-10-01</t>
  </si>
  <si>
    <t>2022-07-01</t>
  </si>
  <si>
    <t>210135912</t>
  </si>
  <si>
    <t>221120149</t>
  </si>
  <si>
    <t>未來機器人有限公司（香港）</t>
  </si>
  <si>
    <t>中国香港</t>
  </si>
  <si>
    <t>SLANE;ซินเหลว่ย;ซิงลุ่ย;</t>
  </si>
  <si>
    <t>2021-08-07</t>
  </si>
  <si>
    <t>210128957</t>
  </si>
  <si>
    <t>221136743</t>
  </si>
  <si>
    <t>天津豪峰科技有限公司</t>
  </si>
  <si>
    <t>天津</t>
  </si>
  <si>
    <t>3GLASSES;</t>
  </si>
  <si>
    <t>210134622</t>
  </si>
  <si>
    <t>221123557</t>
  </si>
  <si>
    <t>深圳市虚拟现实科技有限公司</t>
  </si>
  <si>
    <t>广东深圳</t>
  </si>
  <si>
    <t>GRACEBABI;</t>
  </si>
  <si>
    <t>210146177</t>
  </si>
  <si>
    <t>221124185</t>
  </si>
  <si>
    <t>广州森芒贸易有限公司</t>
  </si>
  <si>
    <t>UPANY</t>
  </si>
  <si>
    <t>220139849</t>
  </si>
  <si>
    <t>231120726</t>
  </si>
  <si>
    <t>宁波嘉乐智能科技股份有限公司</t>
  </si>
  <si>
    <t>浙江宁波</t>
  </si>
  <si>
    <t>TOREAD</t>
  </si>
  <si>
    <t>22</t>
  </si>
  <si>
    <t>2021-12-03</t>
  </si>
  <si>
    <t>2022-10-05</t>
  </si>
  <si>
    <t>210144518</t>
  </si>
  <si>
    <t>221126395</t>
  </si>
  <si>
    <t>探路者控股集团股份有限公司</t>
  </si>
  <si>
    <t>DOFINY</t>
  </si>
  <si>
    <t>2021-11-09</t>
  </si>
  <si>
    <t>210140760</t>
  </si>
  <si>
    <t>221124182</t>
  </si>
  <si>
    <t>惠达卫浴股份有限公司
山东新元家电有限公司（袁颂堂）</t>
  </si>
  <si>
    <t>河北唐山
山东临沂</t>
  </si>
  <si>
    <t>HAI TIAN;</t>
  </si>
  <si>
    <t>30,35</t>
  </si>
  <si>
    <t>2021-08-10</t>
  </si>
  <si>
    <t>210129179</t>
  </si>
  <si>
    <t>佛山市海天调味食品股份有限公司</t>
  </si>
  <si>
    <t>广东佛山</t>
  </si>
  <si>
    <t>ENOVATE;NOVAT;</t>
  </si>
  <si>
    <t>210131271</t>
  </si>
  <si>
    <t>221115888</t>
  </si>
  <si>
    <t>ONLY WRITE</t>
  </si>
  <si>
    <t>03,35</t>
  </si>
  <si>
    <t>210140717</t>
  </si>
  <si>
    <t>221124180</t>
  </si>
  <si>
    <t>北京云杉互娱网络科技有限公司</t>
  </si>
  <si>
    <t>AITO</t>
  </si>
  <si>
    <t>210144506</t>
  </si>
  <si>
    <t>赛力斯汽车有限公司</t>
  </si>
  <si>
    <t>PEAR VIDEO;</t>
  </si>
  <si>
    <t>210129512</t>
  </si>
  <si>
    <t>221126392</t>
  </si>
  <si>
    <t>上海新梨视网络科技有限公司</t>
  </si>
  <si>
    <t>FFALCON</t>
  </si>
  <si>
    <t>220139828</t>
  </si>
  <si>
    <t>深圳TCL新技术有限公司</t>
  </si>
  <si>
    <t>HiAR</t>
  </si>
  <si>
    <t>2021-12-06</t>
  </si>
  <si>
    <t>210144551</t>
  </si>
  <si>
    <t>221124183</t>
  </si>
  <si>
    <t>亮风台(上海)信息科技有限公司</t>
  </si>
  <si>
    <t>AIWAYS;</t>
  </si>
  <si>
    <t>210131272</t>
  </si>
  <si>
    <t>221115904</t>
  </si>
  <si>
    <t>爱驰汽车有限公司</t>
  </si>
  <si>
    <t>JIDU</t>
  </si>
  <si>
    <t>12,21</t>
  </si>
  <si>
    <t>2022-10-21</t>
  </si>
  <si>
    <t>220136648</t>
  </si>
  <si>
    <t>上海集度汽车有限公司</t>
  </si>
  <si>
    <t>Binarix</t>
  </si>
  <si>
    <t>220135155</t>
  </si>
  <si>
    <t>231116336</t>
  </si>
  <si>
    <t>上海筑肤科技有限公司</t>
  </si>
  <si>
    <t>TAWA</t>
  </si>
  <si>
    <t>220139851</t>
  </si>
  <si>
    <t>231120694</t>
  </si>
  <si>
    <t>福州探往品牌管理有限公司</t>
  </si>
  <si>
    <t>福建福州</t>
  </si>
  <si>
    <t>LANSERAL</t>
  </si>
  <si>
    <t>2022-10-14</t>
  </si>
  <si>
    <t>2023-05-31</t>
  </si>
  <si>
    <t>220135788</t>
  </si>
  <si>
    <t>231115397</t>
  </si>
  <si>
    <t>上海泉宸生物科技有限公司</t>
  </si>
  <si>
    <t>PIN DUO DUO</t>
  </si>
  <si>
    <t>09,35</t>
  </si>
  <si>
    <t>2021-08-01</t>
  </si>
  <si>
    <t>210128230</t>
  </si>
  <si>
    <t>上海寻梦信息技术有限公司</t>
  </si>
  <si>
    <t>XJ ;XINGJIA</t>
  </si>
  <si>
    <t>220139846</t>
  </si>
  <si>
    <t>231120735</t>
  </si>
  <si>
    <t>珠海市行甲智能科技有限公司</t>
  </si>
  <si>
    <t>广东珠海</t>
  </si>
  <si>
    <r>
      <rPr>
        <sz val="10"/>
        <color rgb="FF000000"/>
        <rFont val="Calibri"/>
        <charset val="134"/>
      </rPr>
      <t>KUJIALE;</t>
    </r>
    <r>
      <rPr>
        <sz val="10"/>
        <color rgb="FF000000"/>
        <rFont val="noto sans thai"/>
        <charset val="134"/>
      </rPr>
      <t>คู่เจียเล่อ</t>
    </r>
    <r>
      <rPr>
        <sz val="10"/>
        <color rgb="FF000000"/>
        <rFont val="Calibri"/>
        <charset val="134"/>
      </rPr>
      <t>;</t>
    </r>
    <r>
      <rPr>
        <sz val="10"/>
        <color rgb="FF000000"/>
        <rFont val="noto sans thai"/>
        <charset val="134"/>
      </rPr>
      <t>ขกแกลัก</t>
    </r>
    <r>
      <rPr>
        <sz val="10"/>
        <color rgb="FF000000"/>
        <rFont val="Calibri"/>
        <charset val="134"/>
      </rPr>
      <t>;</t>
    </r>
  </si>
  <si>
    <t>42</t>
  </si>
  <si>
    <t>2021-08-28</t>
  </si>
  <si>
    <t>210131470</t>
  </si>
  <si>
    <t>251100468</t>
  </si>
  <si>
    <t>杭州群核信息技术有限公司</t>
  </si>
  <si>
    <t>BIRD;BIRDIE;</t>
  </si>
  <si>
    <t>210128958</t>
  </si>
  <si>
    <t>天津小鸟车业有限公司</t>
  </si>
  <si>
    <t>ARCFOX</t>
  </si>
  <si>
    <t>26</t>
  </si>
  <si>
    <t>2023-05-26</t>
  </si>
  <si>
    <t>220133121</t>
  </si>
  <si>
    <t>231114724</t>
  </si>
  <si>
    <t>北京新能源汽车股份有限公司</t>
  </si>
  <si>
    <t>HYCAN</t>
  </si>
  <si>
    <t>2021-11-20</t>
  </si>
  <si>
    <t>2022-09-16</t>
  </si>
  <si>
    <t>210142358</t>
  </si>
  <si>
    <t>221124580</t>
  </si>
  <si>
    <t>合创汽车科技有限公司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</si>
</sst>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sz val="10"/>
      <color rgb="FF1F497D"/>
      <name val="宋体"/>
      <charset val="134"/>
    </font>
    <font>
      <sz val="10"/>
      <color rgb="FF1F497D"/>
      <name val="Calibri"/>
      <charset val="134"/>
    </font>
    <font>
      <sz val="10"/>
      <color rgb="FF000000"/>
      <name val="Calibri"/>
      <charset val="134"/>
    </font>
    <font>
      <sz val="10"/>
      <color rgb="FF000000"/>
      <name val="noto sans thai"/>
      <charset val="134"/>
    </font>
    <font>
      <u/>
      <sz val="10"/>
      <color rgb="FF0000FF"/>
      <name val="Arial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8DB3E2"/>
      </left>
      <right style="thin">
        <color rgb="FF8DB3E2"/>
      </right>
      <top style="thin">
        <color rgb="FF8DB3E2"/>
      </top>
      <bottom style="thin">
        <color rgb="FF8DB3E2"/>
      </bottom>
      <diagonal/>
    </border>
    <border>
      <left style="thin">
        <color rgb="FF8DB3E2"/>
      </left>
      <right/>
      <top style="thin">
        <color rgb="FF8DB3E2"/>
      </top>
      <bottom style="thin">
        <color rgb="FF8DB3E2"/>
      </bottom>
      <diagonal/>
    </border>
    <border>
      <left/>
      <right/>
      <top style="thin">
        <color rgb="FF8DB3E2"/>
      </top>
      <bottom style="thin">
        <color rgb="FF8DB3E2"/>
      </bottom>
      <diagonal/>
    </border>
    <border>
      <left/>
      <right style="thin">
        <color rgb="FF8DB3E2"/>
      </right>
      <top style="thin">
        <color rgb="FF8DB3E2"/>
      </top>
      <bottom style="thin">
        <color rgb="FF8DB3E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48.jpeg"/><Relationship Id="rId8" Type="http://schemas.openxmlformats.org/officeDocument/2006/relationships/image" Target="media/image47.png"/><Relationship Id="rId7" Type="http://schemas.openxmlformats.org/officeDocument/2006/relationships/image" Target="media/image46.jpeg"/><Relationship Id="rId6" Type="http://schemas.openxmlformats.org/officeDocument/2006/relationships/image" Target="media/image45.jpeg"/><Relationship Id="rId5" Type="http://schemas.openxmlformats.org/officeDocument/2006/relationships/image" Target="media/image44.jpeg"/><Relationship Id="rId49" Type="http://schemas.openxmlformats.org/officeDocument/2006/relationships/image" Target="media/image88.jpeg"/><Relationship Id="rId48" Type="http://schemas.openxmlformats.org/officeDocument/2006/relationships/image" Target="media/image87.jpeg"/><Relationship Id="rId47" Type="http://schemas.openxmlformats.org/officeDocument/2006/relationships/image" Target="media/image86.jpeg"/><Relationship Id="rId46" Type="http://schemas.openxmlformats.org/officeDocument/2006/relationships/image" Target="media/image85.jpeg"/><Relationship Id="rId45" Type="http://schemas.openxmlformats.org/officeDocument/2006/relationships/image" Target="media/image84.jpeg"/><Relationship Id="rId44" Type="http://schemas.openxmlformats.org/officeDocument/2006/relationships/image" Target="media/image83.jpeg"/><Relationship Id="rId43" Type="http://schemas.openxmlformats.org/officeDocument/2006/relationships/image" Target="media/image82.jpeg"/><Relationship Id="rId42" Type="http://schemas.openxmlformats.org/officeDocument/2006/relationships/image" Target="media/image81.jpeg"/><Relationship Id="rId41" Type="http://schemas.openxmlformats.org/officeDocument/2006/relationships/image" Target="media/image80.jpeg"/><Relationship Id="rId40" Type="http://schemas.openxmlformats.org/officeDocument/2006/relationships/image" Target="media/image79.jpeg"/><Relationship Id="rId4" Type="http://schemas.openxmlformats.org/officeDocument/2006/relationships/image" Target="media/image43.jpeg"/><Relationship Id="rId39" Type="http://schemas.openxmlformats.org/officeDocument/2006/relationships/image" Target="media/image78.jpeg"/><Relationship Id="rId38" Type="http://schemas.openxmlformats.org/officeDocument/2006/relationships/image" Target="media/image77.jpeg"/><Relationship Id="rId37" Type="http://schemas.openxmlformats.org/officeDocument/2006/relationships/image" Target="media/image76.jpeg"/><Relationship Id="rId36" Type="http://schemas.openxmlformats.org/officeDocument/2006/relationships/image" Target="media/image75.jpeg"/><Relationship Id="rId35" Type="http://schemas.openxmlformats.org/officeDocument/2006/relationships/image" Target="media/image74.jpeg"/><Relationship Id="rId34" Type="http://schemas.openxmlformats.org/officeDocument/2006/relationships/image" Target="media/image73.jpeg"/><Relationship Id="rId33" Type="http://schemas.openxmlformats.org/officeDocument/2006/relationships/image" Target="media/image72.jpeg"/><Relationship Id="rId32" Type="http://schemas.openxmlformats.org/officeDocument/2006/relationships/image" Target="media/image71.jpeg"/><Relationship Id="rId31" Type="http://schemas.openxmlformats.org/officeDocument/2006/relationships/image" Target="media/image70.jpeg"/><Relationship Id="rId30" Type="http://schemas.openxmlformats.org/officeDocument/2006/relationships/image" Target="media/image69.jpeg"/><Relationship Id="rId3" Type="http://schemas.openxmlformats.org/officeDocument/2006/relationships/image" Target="media/image42.jpeg"/><Relationship Id="rId29" Type="http://schemas.openxmlformats.org/officeDocument/2006/relationships/image" Target="media/image68.jpeg"/><Relationship Id="rId28" Type="http://schemas.openxmlformats.org/officeDocument/2006/relationships/image" Target="media/image67.jpeg"/><Relationship Id="rId27" Type="http://schemas.openxmlformats.org/officeDocument/2006/relationships/image" Target="media/image66.jpeg"/><Relationship Id="rId26" Type="http://schemas.openxmlformats.org/officeDocument/2006/relationships/image" Target="media/image65.jpeg"/><Relationship Id="rId25" Type="http://schemas.openxmlformats.org/officeDocument/2006/relationships/image" Target="media/image64.jpeg"/><Relationship Id="rId24" Type="http://schemas.openxmlformats.org/officeDocument/2006/relationships/image" Target="media/image63.jpeg"/><Relationship Id="rId23" Type="http://schemas.openxmlformats.org/officeDocument/2006/relationships/image" Target="media/image62.png"/><Relationship Id="rId22" Type="http://schemas.openxmlformats.org/officeDocument/2006/relationships/image" Target="media/image61.jpeg"/><Relationship Id="rId21" Type="http://schemas.openxmlformats.org/officeDocument/2006/relationships/image" Target="media/image60.jpeg"/><Relationship Id="rId20" Type="http://schemas.openxmlformats.org/officeDocument/2006/relationships/image" Target="media/image59.jpeg"/><Relationship Id="rId2" Type="http://schemas.openxmlformats.org/officeDocument/2006/relationships/image" Target="NULL" TargetMode="External"/><Relationship Id="rId19" Type="http://schemas.openxmlformats.org/officeDocument/2006/relationships/image" Target="media/image58.jpeg"/><Relationship Id="rId18" Type="http://schemas.openxmlformats.org/officeDocument/2006/relationships/image" Target="media/image57.jpeg"/><Relationship Id="rId17" Type="http://schemas.openxmlformats.org/officeDocument/2006/relationships/image" Target="media/image56.jpeg"/><Relationship Id="rId16" Type="http://schemas.openxmlformats.org/officeDocument/2006/relationships/image" Target="media/image55.jpeg"/><Relationship Id="rId15" Type="http://schemas.openxmlformats.org/officeDocument/2006/relationships/image" Target="media/image54.jpeg"/><Relationship Id="rId14" Type="http://schemas.openxmlformats.org/officeDocument/2006/relationships/image" Target="media/image53.jpeg"/><Relationship Id="rId13" Type="http://schemas.openxmlformats.org/officeDocument/2006/relationships/image" Target="media/image52.jpeg"/><Relationship Id="rId12" Type="http://schemas.openxmlformats.org/officeDocument/2006/relationships/image" Target="media/image51.jpeg"/><Relationship Id="rId11" Type="http://schemas.openxmlformats.org/officeDocument/2006/relationships/image" Target="media/image50.jpeg"/><Relationship Id="rId10" Type="http://schemas.openxmlformats.org/officeDocument/2006/relationships/image" Target="media/image49.jpeg"/><Relationship Id="rId1" Type="http://schemas.openxmlformats.org/officeDocument/2006/relationships/image" Target="media/image4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28575</xdr:colOff>
      <xdr:row>1</xdr:row>
      <xdr:rowOff>28575</xdr:rowOff>
    </xdr:from>
    <xdr:to>
      <xdr:col>4</xdr:col>
      <xdr:colOff>752475</xdr:colOff>
      <xdr:row>1</xdr:row>
      <xdr:rowOff>228600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5900" y="190500"/>
          <a:ext cx="723900" cy="2000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</xdr:row>
      <xdr:rowOff>28575</xdr:rowOff>
    </xdr:from>
    <xdr:to>
      <xdr:col>4</xdr:col>
      <xdr:colOff>752475</xdr:colOff>
      <xdr:row>2</xdr:row>
      <xdr:rowOff>752475</xdr:rowOff>
    </xdr:to>
    <xdr:pic>
      <xdr:nvPicPr>
        <xdr:cNvPr id="4" name="Picture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25900" y="971550"/>
          <a:ext cx="7239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</xdr:row>
      <xdr:rowOff>28575</xdr:rowOff>
    </xdr:from>
    <xdr:to>
      <xdr:col>4</xdr:col>
      <xdr:colOff>752475</xdr:colOff>
      <xdr:row>3</xdr:row>
      <xdr:rowOff>314325</xdr:rowOff>
    </xdr:to>
    <xdr:pic>
      <xdr:nvPicPr>
        <xdr:cNvPr id="5" name="Picture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25900" y="1752600"/>
          <a:ext cx="723900" cy="2857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4</xdr:row>
      <xdr:rowOff>28575</xdr:rowOff>
    </xdr:from>
    <xdr:to>
      <xdr:col>4</xdr:col>
      <xdr:colOff>752475</xdr:colOff>
      <xdr:row>4</xdr:row>
      <xdr:rowOff>485775</xdr:rowOff>
    </xdr:to>
    <xdr:pic>
      <xdr:nvPicPr>
        <xdr:cNvPr id="6" name="Picture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25900" y="2533650"/>
          <a:ext cx="723900" cy="4572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5</xdr:row>
      <xdr:rowOff>28575</xdr:rowOff>
    </xdr:from>
    <xdr:to>
      <xdr:col>4</xdr:col>
      <xdr:colOff>752475</xdr:colOff>
      <xdr:row>5</xdr:row>
      <xdr:rowOff>333375</xdr:rowOff>
    </xdr:to>
    <xdr:pic>
      <xdr:nvPicPr>
        <xdr:cNvPr id="7" name="Picture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25900" y="3314700"/>
          <a:ext cx="723900" cy="3048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6</xdr:row>
      <xdr:rowOff>28575</xdr:rowOff>
    </xdr:from>
    <xdr:to>
      <xdr:col>4</xdr:col>
      <xdr:colOff>752475</xdr:colOff>
      <xdr:row>6</xdr:row>
      <xdr:rowOff>419100</xdr:rowOff>
    </xdr:to>
    <xdr:pic>
      <xdr:nvPicPr>
        <xdr:cNvPr id="8" name="Picture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025900" y="4095750"/>
          <a:ext cx="723900" cy="3905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7</xdr:row>
      <xdr:rowOff>28575</xdr:rowOff>
    </xdr:from>
    <xdr:to>
      <xdr:col>4</xdr:col>
      <xdr:colOff>752475</xdr:colOff>
      <xdr:row>7</xdr:row>
      <xdr:rowOff>228600</xdr:rowOff>
    </xdr:to>
    <xdr:pic>
      <xdr:nvPicPr>
        <xdr:cNvPr id="9" name="Picture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025900" y="4876800"/>
          <a:ext cx="723900" cy="2000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8</xdr:row>
      <xdr:rowOff>28575</xdr:rowOff>
    </xdr:from>
    <xdr:to>
      <xdr:col>4</xdr:col>
      <xdr:colOff>752475</xdr:colOff>
      <xdr:row>8</xdr:row>
      <xdr:rowOff>304800</xdr:rowOff>
    </xdr:to>
    <xdr:pic>
      <xdr:nvPicPr>
        <xdr:cNvPr id="10" name="Picture 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025900" y="5657850"/>
          <a:ext cx="723900" cy="2762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9</xdr:row>
      <xdr:rowOff>28575</xdr:rowOff>
    </xdr:from>
    <xdr:to>
      <xdr:col>4</xdr:col>
      <xdr:colOff>752475</xdr:colOff>
      <xdr:row>9</xdr:row>
      <xdr:rowOff>619125</xdr:rowOff>
    </xdr:to>
    <xdr:pic>
      <xdr:nvPicPr>
        <xdr:cNvPr id="11" name="Picture 1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025900" y="6438900"/>
          <a:ext cx="723900" cy="5905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10</xdr:row>
      <xdr:rowOff>28575</xdr:rowOff>
    </xdr:from>
    <xdr:to>
      <xdr:col>4</xdr:col>
      <xdr:colOff>752475</xdr:colOff>
      <xdr:row>10</xdr:row>
      <xdr:rowOff>466725</xdr:rowOff>
    </xdr:to>
    <xdr:pic>
      <xdr:nvPicPr>
        <xdr:cNvPr id="12" name="Picture 1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025900" y="7219950"/>
          <a:ext cx="723900" cy="4381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11</xdr:row>
      <xdr:rowOff>28575</xdr:rowOff>
    </xdr:from>
    <xdr:to>
      <xdr:col>4</xdr:col>
      <xdr:colOff>752475</xdr:colOff>
      <xdr:row>11</xdr:row>
      <xdr:rowOff>447675</xdr:rowOff>
    </xdr:to>
    <xdr:pic>
      <xdr:nvPicPr>
        <xdr:cNvPr id="13" name="Picture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025900" y="8001000"/>
          <a:ext cx="723900" cy="4191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12</xdr:row>
      <xdr:rowOff>28575</xdr:rowOff>
    </xdr:from>
    <xdr:to>
      <xdr:col>4</xdr:col>
      <xdr:colOff>752475</xdr:colOff>
      <xdr:row>12</xdr:row>
      <xdr:rowOff>523875</xdr:rowOff>
    </xdr:to>
    <xdr:pic>
      <xdr:nvPicPr>
        <xdr:cNvPr id="14" name="Picture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025900" y="8782050"/>
          <a:ext cx="723900" cy="4953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13</xdr:row>
      <xdr:rowOff>28575</xdr:rowOff>
    </xdr:from>
    <xdr:to>
      <xdr:col>4</xdr:col>
      <xdr:colOff>752475</xdr:colOff>
      <xdr:row>13</xdr:row>
      <xdr:rowOff>171450</xdr:rowOff>
    </xdr:to>
    <xdr:pic>
      <xdr:nvPicPr>
        <xdr:cNvPr id="15" name="Picture 1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025900" y="9563100"/>
          <a:ext cx="723900" cy="142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14</xdr:row>
      <xdr:rowOff>28575</xdr:rowOff>
    </xdr:from>
    <xdr:to>
      <xdr:col>4</xdr:col>
      <xdr:colOff>752475</xdr:colOff>
      <xdr:row>14</xdr:row>
      <xdr:rowOff>371475</xdr:rowOff>
    </xdr:to>
    <xdr:pic>
      <xdr:nvPicPr>
        <xdr:cNvPr id="16" name="Picture 1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025900" y="10344150"/>
          <a:ext cx="723900" cy="342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15</xdr:row>
      <xdr:rowOff>28575</xdr:rowOff>
    </xdr:from>
    <xdr:to>
      <xdr:col>4</xdr:col>
      <xdr:colOff>752475</xdr:colOff>
      <xdr:row>15</xdr:row>
      <xdr:rowOff>219075</xdr:rowOff>
    </xdr:to>
    <xdr:pic>
      <xdr:nvPicPr>
        <xdr:cNvPr id="17" name="Picture 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025900" y="11125200"/>
          <a:ext cx="723900" cy="1905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16</xdr:row>
      <xdr:rowOff>28575</xdr:rowOff>
    </xdr:from>
    <xdr:to>
      <xdr:col>4</xdr:col>
      <xdr:colOff>752475</xdr:colOff>
      <xdr:row>16</xdr:row>
      <xdr:rowOff>723900</xdr:rowOff>
    </xdr:to>
    <xdr:pic>
      <xdr:nvPicPr>
        <xdr:cNvPr id="18" name="Picture 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025900" y="11906250"/>
          <a:ext cx="723900" cy="6953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17</xdr:row>
      <xdr:rowOff>28575</xdr:rowOff>
    </xdr:from>
    <xdr:to>
      <xdr:col>4</xdr:col>
      <xdr:colOff>752475</xdr:colOff>
      <xdr:row>17</xdr:row>
      <xdr:rowOff>438150</xdr:rowOff>
    </xdr:to>
    <xdr:pic>
      <xdr:nvPicPr>
        <xdr:cNvPr id="19" name="Picture 1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025900" y="12687300"/>
          <a:ext cx="723900" cy="4095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18</xdr:row>
      <xdr:rowOff>28575</xdr:rowOff>
    </xdr:from>
    <xdr:to>
      <xdr:col>4</xdr:col>
      <xdr:colOff>752475</xdr:colOff>
      <xdr:row>18</xdr:row>
      <xdr:rowOff>190500</xdr:rowOff>
    </xdr:to>
    <xdr:pic>
      <xdr:nvPicPr>
        <xdr:cNvPr id="20" name="Picture 1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025900" y="13468350"/>
          <a:ext cx="723900" cy="1619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19</xdr:row>
      <xdr:rowOff>28575</xdr:rowOff>
    </xdr:from>
    <xdr:to>
      <xdr:col>4</xdr:col>
      <xdr:colOff>752475</xdr:colOff>
      <xdr:row>19</xdr:row>
      <xdr:rowOff>457200</xdr:rowOff>
    </xdr:to>
    <xdr:pic>
      <xdr:nvPicPr>
        <xdr:cNvPr id="21" name="Picture 20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025900" y="14249400"/>
          <a:ext cx="723900" cy="4286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20</xdr:row>
      <xdr:rowOff>28575</xdr:rowOff>
    </xdr:from>
    <xdr:to>
      <xdr:col>4</xdr:col>
      <xdr:colOff>752475</xdr:colOff>
      <xdr:row>20</xdr:row>
      <xdr:rowOff>552450</xdr:rowOff>
    </xdr:to>
    <xdr:pic>
      <xdr:nvPicPr>
        <xdr:cNvPr id="22" name="Picture 2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025900" y="15030450"/>
          <a:ext cx="723900" cy="523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21</xdr:row>
      <xdr:rowOff>28575</xdr:rowOff>
    </xdr:from>
    <xdr:to>
      <xdr:col>4</xdr:col>
      <xdr:colOff>752475</xdr:colOff>
      <xdr:row>21</xdr:row>
      <xdr:rowOff>752475</xdr:rowOff>
    </xdr:to>
    <xdr:pic>
      <xdr:nvPicPr>
        <xdr:cNvPr id="24" name="Picture 2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025900" y="15811500"/>
          <a:ext cx="7239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22</xdr:row>
      <xdr:rowOff>28575</xdr:rowOff>
    </xdr:from>
    <xdr:to>
      <xdr:col>4</xdr:col>
      <xdr:colOff>752475</xdr:colOff>
      <xdr:row>22</xdr:row>
      <xdr:rowOff>285750</xdr:rowOff>
    </xdr:to>
    <xdr:pic>
      <xdr:nvPicPr>
        <xdr:cNvPr id="25" name="Picture 2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025900" y="16592550"/>
          <a:ext cx="723900" cy="2571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23</xdr:row>
      <xdr:rowOff>28575</xdr:rowOff>
    </xdr:from>
    <xdr:to>
      <xdr:col>4</xdr:col>
      <xdr:colOff>752475</xdr:colOff>
      <xdr:row>23</xdr:row>
      <xdr:rowOff>323850</xdr:rowOff>
    </xdr:to>
    <xdr:pic>
      <xdr:nvPicPr>
        <xdr:cNvPr id="26" name="Picture 25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025900" y="17373600"/>
          <a:ext cx="723900" cy="2952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24</xdr:row>
      <xdr:rowOff>28575</xdr:rowOff>
    </xdr:from>
    <xdr:to>
      <xdr:col>4</xdr:col>
      <xdr:colOff>752475</xdr:colOff>
      <xdr:row>24</xdr:row>
      <xdr:rowOff>552450</xdr:rowOff>
    </xdr:to>
    <xdr:pic>
      <xdr:nvPicPr>
        <xdr:cNvPr id="27" name="Picture 2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025900" y="18154650"/>
          <a:ext cx="723900" cy="523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25</xdr:row>
      <xdr:rowOff>28575</xdr:rowOff>
    </xdr:from>
    <xdr:to>
      <xdr:col>4</xdr:col>
      <xdr:colOff>752475</xdr:colOff>
      <xdr:row>25</xdr:row>
      <xdr:rowOff>171450</xdr:rowOff>
    </xdr:to>
    <xdr:pic>
      <xdr:nvPicPr>
        <xdr:cNvPr id="28" name="Picture 2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025900" y="18935700"/>
          <a:ext cx="723900" cy="142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26</xdr:row>
      <xdr:rowOff>28575</xdr:rowOff>
    </xdr:from>
    <xdr:to>
      <xdr:col>4</xdr:col>
      <xdr:colOff>752475</xdr:colOff>
      <xdr:row>26</xdr:row>
      <xdr:rowOff>628650</xdr:rowOff>
    </xdr:to>
    <xdr:pic>
      <xdr:nvPicPr>
        <xdr:cNvPr id="29" name="Picture 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025900" y="19716750"/>
          <a:ext cx="723900" cy="6000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27</xdr:row>
      <xdr:rowOff>28575</xdr:rowOff>
    </xdr:from>
    <xdr:to>
      <xdr:col>4</xdr:col>
      <xdr:colOff>504825</xdr:colOff>
      <xdr:row>27</xdr:row>
      <xdr:rowOff>752475</xdr:rowOff>
    </xdr:to>
    <xdr:pic>
      <xdr:nvPicPr>
        <xdr:cNvPr id="30" name="Picture 2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025900" y="20497800"/>
          <a:ext cx="47625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28</xdr:row>
      <xdr:rowOff>28575</xdr:rowOff>
    </xdr:from>
    <xdr:to>
      <xdr:col>4</xdr:col>
      <xdr:colOff>676275</xdr:colOff>
      <xdr:row>28</xdr:row>
      <xdr:rowOff>752475</xdr:rowOff>
    </xdr:to>
    <xdr:pic>
      <xdr:nvPicPr>
        <xdr:cNvPr id="31" name="Picture 3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025900" y="21278850"/>
          <a:ext cx="6477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29</xdr:row>
      <xdr:rowOff>28575</xdr:rowOff>
    </xdr:from>
    <xdr:to>
      <xdr:col>4</xdr:col>
      <xdr:colOff>752475</xdr:colOff>
      <xdr:row>29</xdr:row>
      <xdr:rowOff>419100</xdr:rowOff>
    </xdr:to>
    <xdr:pic>
      <xdr:nvPicPr>
        <xdr:cNvPr id="32" name="Picture 3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025900" y="22059900"/>
          <a:ext cx="723900" cy="3905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30</xdr:row>
      <xdr:rowOff>28575</xdr:rowOff>
    </xdr:from>
    <xdr:to>
      <xdr:col>4</xdr:col>
      <xdr:colOff>752475</xdr:colOff>
      <xdr:row>30</xdr:row>
      <xdr:rowOff>457200</xdr:rowOff>
    </xdr:to>
    <xdr:pic>
      <xdr:nvPicPr>
        <xdr:cNvPr id="33" name="Picture 3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4025900" y="22840950"/>
          <a:ext cx="723900" cy="4286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31</xdr:row>
      <xdr:rowOff>28575</xdr:rowOff>
    </xdr:from>
    <xdr:to>
      <xdr:col>4</xdr:col>
      <xdr:colOff>752475</xdr:colOff>
      <xdr:row>31</xdr:row>
      <xdr:rowOff>752475</xdr:rowOff>
    </xdr:to>
    <xdr:pic>
      <xdr:nvPicPr>
        <xdr:cNvPr id="34" name="Picture 33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4025900" y="23622000"/>
          <a:ext cx="7239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32</xdr:row>
      <xdr:rowOff>28575</xdr:rowOff>
    </xdr:from>
    <xdr:to>
      <xdr:col>4</xdr:col>
      <xdr:colOff>752475</xdr:colOff>
      <xdr:row>32</xdr:row>
      <xdr:rowOff>619125</xdr:rowOff>
    </xdr:to>
    <xdr:pic>
      <xdr:nvPicPr>
        <xdr:cNvPr id="36" name="Picture 3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025900" y="24403050"/>
          <a:ext cx="723900" cy="5905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33</xdr:row>
      <xdr:rowOff>28575</xdr:rowOff>
    </xdr:from>
    <xdr:to>
      <xdr:col>4</xdr:col>
      <xdr:colOff>752475</xdr:colOff>
      <xdr:row>33</xdr:row>
      <xdr:rowOff>533400</xdr:rowOff>
    </xdr:to>
    <xdr:pic>
      <xdr:nvPicPr>
        <xdr:cNvPr id="37" name="Picture 36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4025900" y="25184100"/>
          <a:ext cx="723900" cy="50482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34</xdr:row>
      <xdr:rowOff>28575</xdr:rowOff>
    </xdr:from>
    <xdr:to>
      <xdr:col>4</xdr:col>
      <xdr:colOff>752475</xdr:colOff>
      <xdr:row>34</xdr:row>
      <xdr:rowOff>752475</xdr:rowOff>
    </xdr:to>
    <xdr:pic>
      <xdr:nvPicPr>
        <xdr:cNvPr id="38" name="Picture 3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4025900" y="25965150"/>
          <a:ext cx="7239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35</xdr:row>
      <xdr:rowOff>28575</xdr:rowOff>
    </xdr:from>
    <xdr:to>
      <xdr:col>4</xdr:col>
      <xdr:colOff>752475</xdr:colOff>
      <xdr:row>35</xdr:row>
      <xdr:rowOff>552450</xdr:rowOff>
    </xdr:to>
    <xdr:pic>
      <xdr:nvPicPr>
        <xdr:cNvPr id="39" name="Picture 38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4025900" y="26746200"/>
          <a:ext cx="723900" cy="523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36</xdr:row>
      <xdr:rowOff>28575</xdr:rowOff>
    </xdr:from>
    <xdr:to>
      <xdr:col>4</xdr:col>
      <xdr:colOff>752475</xdr:colOff>
      <xdr:row>36</xdr:row>
      <xdr:rowOff>714375</xdr:rowOff>
    </xdr:to>
    <xdr:pic>
      <xdr:nvPicPr>
        <xdr:cNvPr id="40" name="Picture 39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025900" y="27527250"/>
          <a:ext cx="723900" cy="6858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37</xdr:row>
      <xdr:rowOff>28575</xdr:rowOff>
    </xdr:from>
    <xdr:to>
      <xdr:col>4</xdr:col>
      <xdr:colOff>752475</xdr:colOff>
      <xdr:row>37</xdr:row>
      <xdr:rowOff>752475</xdr:rowOff>
    </xdr:to>
    <xdr:pic>
      <xdr:nvPicPr>
        <xdr:cNvPr id="41" name="Picture 40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4025900" y="28308300"/>
          <a:ext cx="723900" cy="72390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38</xdr:row>
      <xdr:rowOff>28575</xdr:rowOff>
    </xdr:from>
    <xdr:to>
      <xdr:col>4</xdr:col>
      <xdr:colOff>752475</xdr:colOff>
      <xdr:row>38</xdr:row>
      <xdr:rowOff>314325</xdr:rowOff>
    </xdr:to>
    <xdr:pic>
      <xdr:nvPicPr>
        <xdr:cNvPr id="42" name="Picture 4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4025900" y="29089350"/>
          <a:ext cx="723900" cy="2857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39</xdr:row>
      <xdr:rowOff>28575</xdr:rowOff>
    </xdr:from>
    <xdr:to>
      <xdr:col>4</xdr:col>
      <xdr:colOff>752475</xdr:colOff>
      <xdr:row>39</xdr:row>
      <xdr:rowOff>171450</xdr:rowOff>
    </xdr:to>
    <xdr:pic>
      <xdr:nvPicPr>
        <xdr:cNvPr id="43" name="Picture 42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4025900" y="29870400"/>
          <a:ext cx="723900" cy="142875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40</xdr:row>
      <xdr:rowOff>28575</xdr:rowOff>
    </xdr:from>
    <xdr:to>
      <xdr:col>4</xdr:col>
      <xdr:colOff>752475</xdr:colOff>
      <xdr:row>40</xdr:row>
      <xdr:rowOff>619125</xdr:rowOff>
    </xdr:to>
    <xdr:pic>
      <xdr:nvPicPr>
        <xdr:cNvPr id="44" name="Picture 43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4025900" y="30651450"/>
          <a:ext cx="723900" cy="590550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41</xdr:row>
      <xdr:rowOff>28575</xdr:rowOff>
    </xdr:from>
    <xdr:to>
      <xdr:col>4</xdr:col>
      <xdr:colOff>752475</xdr:colOff>
      <xdr:row>41</xdr:row>
      <xdr:rowOff>752475</xdr:rowOff>
    </xdr:to>
    <xdr:pic>
      <xdr:nvPicPr>
        <xdr:cNvPr id="45" name="Picture 44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4025900" y="31432500"/>
          <a:ext cx="723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online.foveaip.com/product?ctx=l6X6VaTJQywXhzlprb03aJnjODjCBck9GthHW6zsCCQcHorH67d5rdYQuYNB0ps3TUxUh5hEdLZDg1M9/E0eA5a1BnBoFO9K4AfEWG8xYfd4Xfndh1fRDHf8k88L8AnmxJbO2KX9o18Cftbhrzgy94+aOxhS8xY4+8mzwz5yHAzXiVuBN46P8igPX6jQIUylkmg3e5TpRu5b7+MIXzuOZt345tzbNtU48MWQhcqxZQ9FCMspzSPxmyHv8y5cdIq9w2/1H2P9wgITycAI8YuygC4dCZsI9N3+t1e5M3UWpLx6pC92BK7ELSUR+CPXFzlBJETJv/Dceo5lFIIhF+/pqKK2KPT+6Z+cVWD4mM5/nOYq" TargetMode="External"/><Relationship Id="rId8" Type="http://schemas.openxmlformats.org/officeDocument/2006/relationships/hyperlink" Target="https://online.foveaip.com/product?ctx=amM9jBV/hzbEwkrwWTCbmoe3CRIiBkB3N3Gx/PmnJFBqjNU7gami+AjDF01n1wdHCe+j4UUoXTkCzqBdyTvUlVdTgzzcHV64Gv7aMRW350K+sZ3ta0kSMjd13p/tQompHBa//49Tj00Lpc865RUnGjfVOQjMudp0r4LmNUAlmuX475a9cWYXGVy6S6gKXbWydnOs63DuwPusFaohI4UUTQecjvgw1L20JpPCVw6XHIce5kOh1amGQ9yOQOLhSFrW5zPskTIQfppew4GX6SGKHzy/LMaI3Q3pWmpH8PBqqe0tHhx/Vyia6qoUF1bcJ8hXRa7W78ngj8G4VssHlbpDy1Z/xAUkBAVSqwqUkwTb/caP" TargetMode="External"/><Relationship Id="rId7" Type="http://schemas.openxmlformats.org/officeDocument/2006/relationships/hyperlink" Target="https://online.foveaip.com/product?ctx=t/Fm4WQD1TGIJHOfRXEvefxutgEx0dH0Pt6tOmafdLVqFE+x20FgtecfZOb0MQJ5+ulixikRB1Hku6IIyOz42VWDeJGt5SFtyKc5HtyXRbAWlGfUzaHhOSjqD1jJVavcjHyadLGVUBAH2OHfp29JMIHMsAdEHqifP0CeK6y1VKNQccEfYwBy597jjYXqfc5YlkRd6Z3ha8cyDU85/nXzyRAH2bNXxvV9eBXGc6ykiaAHG79RMAPI4KOrf4GYdiY6HsDXLly0srS87q26+KCIQC3xzdddAND25rhmXye8g7PyoIllQl8JzaJe1rjomiymTYwzb14t13T9UDCtgq1FCCwYkEhE/bNputzSs4b9m5og" TargetMode="External"/><Relationship Id="rId6" Type="http://schemas.openxmlformats.org/officeDocument/2006/relationships/hyperlink" Target="https://online.foveaip.com/product?ctx=Sx8KWctkMomzDnea6di1hddCJ4pJcNzKLdv0ALuYvzPG5V8quqNV1ZvvT7jeoBQqYLHXDIcl0YG4wObg5u6YYJKaxKMh+vDisYgIPlGXt8dUkdUjdEAAniBTZwvqKRt86vUInkGxUCqmmTeaXoURXNrKa/Eo6lSHn6MFheBJp9fcuByLW+SffeiPb7d0B12G7M9IVCn3pkIw8dsSUX3zxniMDvJKxE6RVuyhnohN8G404Ec/g7SB3fgyxmG7v8WFg83LggACfcr0dQ7r5Dhg465Yva19OBVE5Nr0PgJAC3W4BawZtrZUbx4lmjrVwbKb6CNFQcX0Yg8TfZ/Z1GuhNIxU89VKkIHBs5lwBG+muufU" TargetMode="External"/><Relationship Id="rId5" Type="http://schemas.openxmlformats.org/officeDocument/2006/relationships/hyperlink" Target="https://online.foveaip.com/product?ctx=Nt8HUck2Tv8JVWtN7SvoWRU2Ogvuz6/DmIYfHsxAgqGuXJ1VKC9tbP7HD5TWKFJJ/OyAglczZfbdgccaMCuUvjXYbaHrz2sj4IxVpA3xRonPyxGfCexAPMrtL+UIuCI37pjzBtZ5PNhfDqkdWpBDALKO7QW3Am75BkJm4ghFcgzftVDl5+pKcjZM3+NV8TbHleOR7XOiqKSpWvXdaPdXit9buXSQNF3iR9yH4d+0z+BarMqzsGbGliA4lX4Jo2I9hLNDBdwUi+KsNHTsPt77r8lwgIHucxhMJywu6OLZuHuE7ypY83mOZVHVQuL9gwgE02VFVHOnhPtkB3r7qEUsEkb22bRYRGJC8GpBtTElKVYc" TargetMode="External"/><Relationship Id="rId42" Type="http://schemas.openxmlformats.org/officeDocument/2006/relationships/hyperlink" Target="https://online.foveaip.com/product?ctx=RS0Ua0BrsaN6yVLsHi5eNn+jD9BMQY6q6ltRWhsOBiHNjwXCzr+pInzQvKYerZsUIvboU0DmlJVeKFWZ9bPMIBtTk8RBsuyuSsAoSO3OBk7bK67SS+YMioS4CPFdGAsWKn+UHco9yG4p0xIbAQBkPvUxC4mrg1h9zo9R6iUiFFBF8XZ8GU/R+rRXlfYDgUZnHIuvX2zkfjgR9j8eZdqQOQYSKFiLv9nEDCJ0OwTC/oCg+yVF6OX8Cg8MYhczC0eH/zNdXufB9nnEYRf7a/k4loVC/hZTiQ3KRPf+fbSOJysODMDgN3UMgJfB8pTkmMEg98ev6xSAjH1W8dgqI+hqiCd1ZUsbzSrpGYRMysObimDb" TargetMode="External"/><Relationship Id="rId41" Type="http://schemas.openxmlformats.org/officeDocument/2006/relationships/hyperlink" Target="https://online.foveaip.com/product?ctx=d6X19OltsqfRu3cAjT132XZtD+Sb7EzcArVbLxr3ZHI6565bTSXgjYyjSGYl8bHE+UVqMnXBuTzFWoivsMGJAC13Lt0DSwgGohixt6UNc65EJHqK089HDIfgNbNeHbhYL47GHr0XohS8GFUMrRrUUrbizZzJh3U1Vp7yG1UsaTkyOU19VgCBWBupvz2DSahrBPakJCJyuL0qYecVxWHkc/b2MN1g3n8f81lJ8qW84q3TDwq36hKEIO7E7b1s/rOWxoZ4//Oo0os4JczlVqNyvEDMD54tU5+cL8ciLngG1iWeD6q7gtH1bVsWn2bCecB3iRP+zHYAE1gnEfZya/quG0ygNZXqo+cOJShGjrT0h6jd" TargetMode="External"/><Relationship Id="rId40" Type="http://schemas.openxmlformats.org/officeDocument/2006/relationships/hyperlink" Target="https://online.foveaip.com/product?ctx=kgytek+mXDvYpHrDVAC1/TkLTynInSMjdjBaZBAL31UcUY0s7J9PP93sbo3jfUWMeCQYuCyQczN9//6AFUyd4dIQUs5Xo5S6HkgHnorEBKM/Bc7znkXH7JuWOxa4R58gjbwqHgHlYTui/RvdgYsP334Tbuz0SRouEyqAn+cpwxsfPYDcEMZ/rRS+2joZpKLXrIjNoFd8XFegYp9HS1OdGocneuB1C9H7x3FpJvSznVQfBQrwQcgNOaKLC7FMJfydpVQ+6DpG073FnuaUfme087Gc00E9nhqSRMhdFo7OfM/J2zjD0Dri2ZcrrIz2wedw9lb68m2VqFM0lQghC85YpJDDDJ7zLs9qZgNK4YIW9J6Y" TargetMode="External"/><Relationship Id="rId4" Type="http://schemas.openxmlformats.org/officeDocument/2006/relationships/hyperlink" Target="https://online.foveaip.com/product?ctx=A05vmZ7metomR+dvZh53253gtF31/TuX7hoPVb07bJNtv7/Ax9LPo3fdE4Q55ZwEpWZiQGEbVS1SiiqYkJV576XkFUr+DFdSy5SPTOqX+7Ngs+h3LZc19D51/VDYtyC81PaejtYOE2sNZzPbSRTG/FOcprXjQnqL9OsB+z5agiVP2wAXfAXBWU++Ow9Z8EdwjUSWFqJY2XshCAhTstiQMy0w4RCbb+8hJCnALnMruyJEgAj3Et971cOMXxWW7N2eoTgHq5HIEdwy3PafvxjcvdLNpHm0lL2J7iuUlHyg5wGJZFH5jhsknIKK6ux+tzME89J8vR1fHUO0aqOjWCo4R9xr7CqZESH+CWeKk8eMHwS3" TargetMode="External"/><Relationship Id="rId39" Type="http://schemas.openxmlformats.org/officeDocument/2006/relationships/hyperlink" Target="https://online.foveaip.com/product?ctx=kk2OkaT9ITmo85MFWRoNibvxumawn3x1VSX2CHLBap3esJDuAgX73qRAYvq5rYwexgVtcOuwvYznkaP13wD3ngg97naHNN8xKoc3GKCEFYp6J9TwOzqYdM6pZdICRNkIKXEHRPYgYlf29rkLsKpttR3voGG54JFUKBRn/mmyLr/kgV37bO3aTJN0g0bLk1N4bm15lLkOmI+//JOPCZzVTG1jenL72h4wHzzB37CyOpo9CCmGpvJJ7V/QSxBKkS/k1erYacW1Ry9PQOHFx2MeOxb8Z8dJsomawIL1xj91emfP2EEh5YQHZgZs68mM49UxPelzwq6YMJ/k7sVAXVLlEPUdCfPKbYeDXhTM/HLBADu3" TargetMode="External"/><Relationship Id="rId38" Type="http://schemas.openxmlformats.org/officeDocument/2006/relationships/hyperlink" Target="https://online.foveaip.com/product?ctx=/CHFDExZV3S+HBU3I/npvB9VqmfmGHv50+1BTmd/u/EJUa8riZlxpglVqrBfu75+WdoukTSntTGRHh3+geTlAQYu1ddK9pok0z2mWfiys7ifBq7uMjUXscdc6Xo4lJLazSiTHRJUQc6bwEEBcsNlHWOc+X2/4sbxQsZHRiQkymFla/yV+8xb/v8HUUtBZMLCUp6+0QCzcehJ9nxoChxiTea5m6km6vcNRj1qM+J2rRhkR9S5jn3ql9XR1Bki0pLWdEgJKSq7oQtCQeqreYC7XHoVVv9OLRGsCS8CDV6AK6BOPBFblR6KveyyGjj1UqxIXrx8UwPELOpQ1Myft298vC3JvQ9XVX6IioBYIJ5oI60B" TargetMode="External"/><Relationship Id="rId37" Type="http://schemas.openxmlformats.org/officeDocument/2006/relationships/hyperlink" Target="https://online.foveaip.com/product?ctx=jgBc7v+nCCksqLS0piFvKEp/SFw381fnLJ2qF48iutzkTkAPjbCCn9Sz/dFJdBFIeC3nhfm2VYUn74Bpj03z/xYV3IjqKEinTq2ao9CjyU1NCfMpcsyA94qzGXQElmqRfa+RwRzJhTL1Yv7/BKZNhysbK23cf3wvOI3/XajdwC6JpXbKzNhb5h9EhhXRHFijZ4GSiMBNd2RWdZ1ll/2JNH9tj14MOAtMs2uTTKFOofHWNBEqOeyfzlF4P3jBIZW+kDPPOStTMGHEMP365fD283pVDxNfLqe9IfVPhgnKDsNZLfrDx8JC9M6pI1u3hc/2v6cQBrkKUr4sAOq1JwL7xCqKP9QHvOvGu7oCt0B+oTKT" TargetMode="External"/><Relationship Id="rId36" Type="http://schemas.openxmlformats.org/officeDocument/2006/relationships/hyperlink" Target="https://online.foveaip.com/product?ctx=zl2lzXCQZM2Kbnyk4czqp7GBI0ZzUXf3K+12waG3RhvHYmh6kXYqSGK5XR84PKQ7DkP5wicFV99wdn9OkKFZwkdIp8hNthwdI1gXTUzt9ICHaboxWmrFPpWEX6vG+9UAa/543khHkCg0tviTLpMvm6LJDAwJletO8Yo7oUfrKqdYTr09BRRNnKAcotGYwkZVS23lPx6amgT2HhmJRNCShofys4jMb3TE1e9xRM70XkaCJffrv+m3YGcCYFQc0Gx6IeY/h8HGrVVyqtfA8RX7em9xTHWH1lOE8L2I0nHrdAlp2LYIYy6nkDaYu5akjEOzHT2lVvQsdSLVoiwgKesVDLQBhO8zyMJYqFM8nVb4hJ5h" TargetMode="External"/><Relationship Id="rId35" Type="http://schemas.openxmlformats.org/officeDocument/2006/relationships/hyperlink" Target="https://online.foveaip.com/product?ctx=Z/oOgiRafZ5CORQRa1gkDscyLx8Ga+bZJFhoXy1zpG8xDCK2Z1depLMXooTB6I5QvRASbTWvS62e6RfD2r8waeC4/ecnBaJvBqvaV/T471wc/4foLJ/vGAiL1L5EQOZ7lAXjeqwlbdSJGtZCAitl1EUWkrsPojaP+yqBOcmcJQnkhmoR2ZIrvXcjkpTnq+A+AG2yxl9Z6wI5EZ8NikwFmZ5FSqi2Zr+bNubxWYOjHmlnzAnRQPGm2OY75l/+oEXl7RmvYgBzYWwbR57a9TSqC0i+F7rZ0NIkA3dgQJXh/tF2FVnIHJnVTnJ5n71zQCog3zhx4I3LywffLFxrrc8vWRncTyGwsAniZCqGDqZh31YC" TargetMode="External"/><Relationship Id="rId34" Type="http://schemas.openxmlformats.org/officeDocument/2006/relationships/hyperlink" Target="https://online.foveaip.com/product?ctx=LSQwDQIO7KvQRmMgE89+LdMQRoHudJC6NClSXnnMCi27DBYzmnWaXAmv4cHDZJdD/jzONYdSqiA83pi59u/j71gTSkUflK3cpIa0E9sU0TNdhGrcy4qU8engad9FI0YspGmqxBvZYMZhU7lQLmwr3Ltdyp+lC/K+D6SEwEjzjRIa/uYC6VThLL2hF/fri+UlyB+6oT+PrCmLNlYq7DKus7CDd7EKHV0+8Rm5zITK+9XVbpLvqH4PY98dAtmYz8USoKjryup0lkJ1vYlGb+okNKl6uzV/CmgxmxzJSjfB8GimiAXq3ISkX48zoBpxOkljYx6YrUwKvK/XmcEKVRMeQzdcArl9SLWaCzEU/v3bZ6be" TargetMode="External"/><Relationship Id="rId33" Type="http://schemas.openxmlformats.org/officeDocument/2006/relationships/hyperlink" Target="https://online.foveaip.com/product?ctx=M3LmX/vL7swqsI50A39axy3Ghlfy3Qaf3/5+XOHyaa5zVyGpCgZtpYKstO7SKoaNeoiilvIUTlgojMb3Djgx7O2GILwbW6RtKZqF+RGEsezl3hXz3DyyMh8g879e5G771o3oz+btwz11kqQfGawlpgP9fFDRUT+EzJ6Nvfl6nat7Emzp8+pOBzy159EJbgBH0PC1KF1dr74zJYriRTj78+P0/82N2Q/7yI62HTq5+vbEB4OjIBUJLZRS870JnVmC/OFbN6lnnn4A8swIA6G7HfgNyo9+iPGojD7MjRZ+aMvcrQx5mpDeRcUcQxkFiGiucbHktLvV5mQLnBUnZ+l74E1njdIIyuwRxC19bDivgudJ" TargetMode="External"/><Relationship Id="rId32" Type="http://schemas.openxmlformats.org/officeDocument/2006/relationships/hyperlink" Target="https://online.foveaip.com/product?ctx=+TScqUuaLe5OQCgG0iMLScm6fjmPkfuYMWx4LA4LWxsyjUe0fxzIXXOuTt4J/EdegavxybJGgRurnGG+B2wwqI5PdtwtW0X5Q3KrmT82iAgf4Qz6vYPxQWo44kuwRMwM5Kcd705jc/rted5l7PJv3514BNTp1a8zGf+fj9+fNIL1aTu26D2y5QpnC6x3ltZYI6ky4zxt94eqrssGsEaxK9uYo32s466NINvwn5Y1B9tN5xV3n8GmRX5yjahyEn9mKod9xGfHvT400w99IkcEX4kheArZCdQZ+95QwGqafDl8EJgHvhDYlMavrJZPh7yTm/UnQAtN440xrnEUYX+HJIfogDqiGxo7ABTo+5hi+QpK" TargetMode="External"/><Relationship Id="rId31" Type="http://schemas.openxmlformats.org/officeDocument/2006/relationships/hyperlink" Target="https://online.foveaip.com/product?ctx=5rSX0TNmzjNcxUXk1qXd50Brct3wMkaquT4VGVtda6b61Oh4SzLvr39CsP1Jzhv9cwYsrbODyHk68bNQLt1F1PqoD3c2kbg2hIsX2Mp1IpIslMotQIRsC/8exz/ADLE0/rPvOdnt739ZHbbordyQ4bbT4mlGzO1OYsuinLC7QYc2Gt9denT2txpvfvbEUtpT5j+8YKAB/YS/yv8pcQUh9cTKtdw9iR0A0USA00V9C+ebKjwXZ7Cq22YIVqhp0TLBVGOn9/VLE5M17c/iGAqNvCvzjhFwVestC0RNCc6Z1Cr4OL1Vax15aHV/WygqjJ1eUwIw/J71cisyuhxZk8nHxriNJjLS17tzsRaLIfF7ORVh" TargetMode="External"/><Relationship Id="rId30" Type="http://schemas.openxmlformats.org/officeDocument/2006/relationships/hyperlink" Target="https://online.foveaip.com/product?ctx=u9NllYfnHgx02Zxv9DRk+HpLV/FvRYVhy6CWD+AwGVv0QzVG2ARO66tmYUoJKTC0Ovic1vXbpXaaDEtFhsUI4A4l+IW8Eyb53V9IznboCjsVaHX/Jc1PUf2YfuyC14ScEOoO5mP9BRJCUgULxeH9Wg6HOQHM0iy5/DfkJIHZzrSD/ZRuYr/P0vSMGia6Zqa1YpSHDQ5gFRhPRSrGuNovMacfOo0sDcM1xfYguLeVRj9X64B2HsuHhkc8YNz5QxT2BsNkepwxhXQIWUTRUBm/HKm4vG2aSQHxGwXsaRHQEljhbfNObqc7VXetnij4qY16iaBQUiaODwRbnmh5m0ajB8iUBTSV9QSevCZcDLdt+0w6" TargetMode="External"/><Relationship Id="rId3" Type="http://schemas.openxmlformats.org/officeDocument/2006/relationships/hyperlink" Target="https://online.foveaip.com/product?ctx=BvPcCHI28xjnCzt4l4SORQrbrz3d4VJyJqieIJQ8qKWyTRgyDTxnPxc+t4HgC0yE22h7TOT+9E+3MKHoZI6qWSvxO/q/u9Qly/ZT+B/ss33VBU+RrCILTp/EyAMdJjHQTmIlN5ysghluH1gCg0hw8Y+zF7NNNZo2ymubDP08PsUZG+BDxOdJigwSTw6mWBzCaHvgDGeuSGqVbluGm+JKCt4UPWSTOytW5hzxilUfg7GF5F5/e6o5jlUuYcAe/okQ9HwJYMDYINaVpaRdQilC6Izfhur8Le0qeBCU0Sckp4AVwxg5kEXK3gdHvqzBQqYpC8CpiqyPowQ+/nBEJ0i9VHZRxwUg2wvQEsKic+Qdkd/O" TargetMode="External"/><Relationship Id="rId29" Type="http://schemas.openxmlformats.org/officeDocument/2006/relationships/hyperlink" Target="https://online.foveaip.com/product?ctx=GYJy1Gq4txWtoahC9FDUv4vdhbK/dNFGfzIH7ylMd99fHLSpuLBTZvCkeK6dHRCR9gUGWxYw/axlUdgqIsgwp5/qySoO58oc9iD7RYp3JSq7MO0yTC9mkggnnr8LVp4T3SpVJ/rD7lhe0i9WF3ka9s96nMRPkt5hvtsr3GomGwrY76PEKL75uXySbpr0QZ4VlWiQGyi8A2UCeYF01QYFAG493SeEvBhs+iBqG7iR6PNzBs31fWx/8GeGeolWcefRbKhQ+8mkQhd/V7IofHOXypFEAATZnSzFWV13ZlI6FP9eaVG3AOl6QSaV8xp7mpDhCde7y6xexPgxaaG+ZI+02VaT1JiySF1iOLn+jG60YllF" TargetMode="External"/><Relationship Id="rId28" Type="http://schemas.openxmlformats.org/officeDocument/2006/relationships/hyperlink" Target="https://online.foveaip.com/product?ctx=u/iTestWUf7aHug1i4U8Jpl60vJOh8n6a9UzD07aZT3VCzHs0F/XzBAqXqHUFf396MeUFnH0btH2l3aPeEcZ0JtEPeBKakdtrkPtvbPBfnkBLbTm/pXOrE+x7AuXbPT+hE/LDJC++QJOYKvOGSU+2pB//qjTDlJy+u5wA2wtsgVThV/rpDyjgoVm8EOKdINIDVqy8DlPCQ5dQ2JrYkDQnULH6eBqROpT9VjoriHxPtPpP212Fp4F4W4aEL7WjmixnT2dLs0DijmCbkf7fVMlKQ8YwtCzMF6KLtLFnXbqEd3k40H4M1w6ph9LZAkzAgXAh8Js8XTxNIL1D43spd+RdcW+iESLk1Xi06im1HmFob5A" TargetMode="External"/><Relationship Id="rId27" Type="http://schemas.openxmlformats.org/officeDocument/2006/relationships/hyperlink" Target="https://online.foveaip.com/product?ctx=mtvGxeQHx/APGsXk0bIHCixefuIdS3mURArG7FH13lViNZDLObBjtSqVdFe/KgfDbCjLPWSpoM65/rNiQdaUXg+pRS2V541ikr1l+yMKOXZqdzO0TnNI+uEyjCrfjy7dUiQgfmMI40n57sbyWkN/RnrXWJuXjr+qgMiDP20e0JKnwwMuj+wIILtNODwBP7cnrj8Ns1rEq/z+masq5/VX+ZA41OGT/Vklou8UW9dMeqN2qzRKAg8vSXNZ7vAQfY+rvMv3cyBG+tUf4ePhFtRxuapQjmSR2go5koAMdPxZWUMmmybSGKetLx32b2WNDuqkFFJ5gYuBE+OdUQ36FW+4U7GbbPG5pSuLQKnuwwMW1nTb" TargetMode="External"/><Relationship Id="rId26" Type="http://schemas.openxmlformats.org/officeDocument/2006/relationships/hyperlink" Target="https://online.foveaip.com/product?ctx=6FA4ua1rYVzapXprOwvCNYAEb7oLYAckXX5vAMRsBGPZdHGff3LhSk0Y8f/bKwAzFVnE0oRX/AkHSrZ1+P1WSPgAj3siAgcYTWKq6nvH36VcnMUTcBKgV/DIDbk6xFMh7d/xA6RbFGQSm/5A+f0XC9DFAC1X1o2FNLjHO93FlPnH0UNqul+8TfsbGGKwFYhXWbFEiJt7r3wQcwyNSWMdbUuy3+ljoY9704fC4xCdyNC2s0fZfXKPqgRJWioM50BJpYfEO/mjNit3zzjKM5RuvrgZO9CmWcpxRLeP+ccYCEGYRfe7ETDob/B/pmGSS+JRo5+yJdflZnKHAwVPbAwWrpZrXOAuyGsRSbws3na506l7" TargetMode="External"/><Relationship Id="rId25" Type="http://schemas.openxmlformats.org/officeDocument/2006/relationships/hyperlink" Target="https://online.foveaip.com/product?ctx=mbQSoc9wZnMLu9Zp+ryHCZG8HgDxz6YHQ21GtmqqQJX1yC9lUrYggL16VQpiBUF9EcfQkD3Cg2DDr4lLlsOv8j3A79ybhJiaTWPpz05l10PMnxxNs8M7pr0i9j84rSvdVpP5QtAUxUAgqy5n+sQLHW1NauVGAL+Yo/3VN2WrvsCvG/ju1+FR+R3wzsLz81n5NfgirTz0XYV50uO4IMzgMVhmzVa72MIj6xTkWeSDy9DIDXFYd7lIuhxK1p0ns5YkuJO4Fy708M7UaSGFaM/HscPjGrwwwoVDZBuPkum5dfZiioiio6u5DGp5anNt7k8tdDuk99VuTBNF7ivQxblvOe2OdqVKmdWxy2ER2i6B2BGE" TargetMode="External"/><Relationship Id="rId24" Type="http://schemas.openxmlformats.org/officeDocument/2006/relationships/hyperlink" Target="https://online.foveaip.com/product?ctx=ztfFNly2EV2gozh6ylt++HjjjtfQRKg92rpKx/ZLi6GhMoLflZFcsS3/F6gfp6y+ex+5Es+6aVirrpP4RUGCBUoo6oCHUL/ixfEgeVLbMlGz9Sdzx/HyFBjwuHedhxBvy+rH+AtVfeJoTpicTKDq8Sr8pk4B0dG4l7BPyjw0+bakL/f0j+6QNggQbCdQNrO2qMSVTsxB7mV7ktFlcNvi24yClBgoec2W7NZp9oVYFC1mSYRPBgyNBm/OhUx6+4kdm9FNck0WNmZ2VjZHXBNFStVK/ztvMOmNCQ0znchyGxwv9qIdvjXuSjiaWbOP+T4BBjysHWqZeVe8Fx1uOjtFwa0C9kZMc6E8qesXYvO6x350" TargetMode="External"/><Relationship Id="rId23" Type="http://schemas.openxmlformats.org/officeDocument/2006/relationships/hyperlink" Target="https://online.foveaip.com/product?ctx=gMPlFrwKplpXE8X92vsoboG+Le7p9lF0sKib9mLaOg/5iOf5PT4ZPKHaawPyiliJgPhYeTGpNumMsvjeWgQy2LZmDE66nqWE4cckHe9uxkM0OVVTxvrrOfsUfrfhcrQQcIxvltkXa6ffO4P5yRsT2cuvDUNJUMuN+i4PQP6VbWf9zk+5JDoogKl7/OOmpYArYaGYFeY01zNPVAXfu9Iluii6tO03tfh1zs+Vw/BJly546akJzPWyBmY7Vc3rbNdjQTkPWKHdoKBFBl488WJki27TwZpt9KXNL2/UaVoBUrMIJ5bzuZ2R6c/FCEmts5dxwtRCtLSl5ocmL31pF1spBWJC6zZZOJkSZACEL0ylibUq" TargetMode="External"/><Relationship Id="rId22" Type="http://schemas.openxmlformats.org/officeDocument/2006/relationships/hyperlink" Target="https://online.foveaip.com/product?ctx=b5H3n04kXkCOFwePIGFgBqzINQDDqUVdalPiw1BnX2flffmqKu6zNdToFu4zJV0Q5/6X84Ewv7tYwktTaHIV7RBYBKizPT1Vdr22kxR9R2qubcRDkHYccIkXTV9W2oc5g0tv7csXZpbYwSjwR5DTBx0gLFESg0G62N7JiU9F6Yd3C3D/iQKahDCEFoQHy7Me8etsxd2wJB1qZ0eb9XuLO26Vt0LnLphPmz4gie7aQzjfAbYhZ/C3qhIc6upfjy0qby49t0HB3m2VsfziFRrmKLWSjobPEQS2adAJCGCLP+w63tuGhv7GO64bi65EJXrchHzuYWZgPaeTUpJukITp4suXbMzlnWraUhr/ENolPBEQ" TargetMode="External"/><Relationship Id="rId21" Type="http://schemas.openxmlformats.org/officeDocument/2006/relationships/hyperlink" Target="https://online.foveaip.com/product?ctx=1o4fVillJnnYu1XPen5oZDUbJ/uM57gxhYHOdLVS/t8WTOSOBnFJr5b7HgTrglYcMXN9qjOz6/zvZkG+fEbfqRvmi11QYW29wThG1yE71vhmA9krmfpoRKEATtyZChXBIeIs8pdQ9zoiXZPLdOdV0Gr5AuTYIikLG+Ng6BkV/s79+pHfpoqlKs4MPW4+9l6YD4VqhiK4AHXLHfOj/V30sGkfax5m7D6uprofE4d/2l1MHw2yE7e+zm6Wdh3O6BmGg3xYOSswm4+b2BZ9ZbhbthoNqb+3APcY6SWj4CurP58J27oGWPMxkjjI2iLNB2vKnz5aV1JgVxptIXNlujU4pyTgGTbiZLBumf0/qjMd/z3O" TargetMode="External"/><Relationship Id="rId20" Type="http://schemas.openxmlformats.org/officeDocument/2006/relationships/hyperlink" Target="https://online.foveaip.com/product?ctx=kQH201ibFwvUWj9M7d1Y4GdyNYL488FLXsLrnHhjBHFl5+Sli8nXDz0P6+d0R7QvrE1V4deZfp9/3ibbrThN95JxU3oz0l3N1sPvJcciNjwsJt/Du8eNVMcf3ZqAwjCp7CH+zlAdCVHQJ4bjD+uXQ7iQaKrmcC/dqt1l9f6wLBpgALrmVCUhIDgTOfPGjWr/d6O3L4xSEW/4DeXUP9WinN69gx720Pbjc6EvouAznuZtufOcEBRszierjXi87YUqGG4F+1uIb6mQMYcHYdULebxz1kFhh+MsyVFl4zRR5zRTPN0j76oc9SNyzB0nfm536icSMqffm3kAEMJ4/B70fIwvL94Wh2c1Noq2nwtklzi/" TargetMode="External"/><Relationship Id="rId2" Type="http://schemas.openxmlformats.org/officeDocument/2006/relationships/hyperlink" Target="https://online.foveaip.com/product?ctx=PNo0soyanqYcBcOS3WoWBDIVrut1rJ25UoJaEQcvg4b2WYRo/dCWE9yRnBcfCC5bP8iU2z/XM1eLzDgCWHGrSkT9OkAem9GTSUhvEldeNLG9V3CCryUym1khcIboQkdBtR62MkEEFCT4w634t7vFkc6RGclMt37otQQKA4IkQJIue54kSghcxIEc4fjx0qNtZzlFM8GOa7x3wzTPc3cTw8Gm4ipKmr03hEa4ief4M/7+bIa+WtFIFsOWlYX5Z4UEO4nlVfMtH72InJuiGL3Jo74k+jqu+EdZZM2aQ1MV9vqW93HG70EKRVspgHPLhkl3Nvid5aPOGCip1/XA+MTBueIo2nqBSgzG4IcWUKKxSqPr" TargetMode="External"/><Relationship Id="rId19" Type="http://schemas.openxmlformats.org/officeDocument/2006/relationships/hyperlink" Target="https://online.foveaip.com/product?ctx=8raAWY2VVJdll7+tL8eBO7WOiseSqAQhXPjnKk7mCefarOM3TyMz2BnB9yL9FDXwe6+mSPPu3OetRLWnFs0xJgLauQRhx+5iS3uTmYcSJyvkQ2kV5ke1DB/ucDeYQFWS3+VPtGuYOxQGRP067W23i9MMFKD0bBQCYGhNg7RVn+wncA9ODPsB17juk2HII3xNxYPO6ZuqlRuHRB5KbKVjoQEyRXh+nmhFWzU1Z2BK6g+M99yi7Tdn0bpKOqpZ/xAobP6ggD/ZqJdfexQeCAzFX+PlQnsKfAgsFD7B59Hf6I0oikXRjAo/HTiqbODAxlXwBsCwrcUxmkCygruSKLNa1Ncp51KKn9hqAewuCa3vQr+e" TargetMode="External"/><Relationship Id="rId18" Type="http://schemas.openxmlformats.org/officeDocument/2006/relationships/hyperlink" Target="https://online.foveaip.com/product?ctx=JyZ4MQe0BsA05LbBAEwv72BXZZD6UO13IwC5kOIN678yhoup3ifGgqgidDm3bqr0ouKf+VA1ltEYwsOJOUniTbPMmN+lOE6e47uRxJvzOMYTok+TRc3+t3LDh8rbtFjFHJSe8qwmtW40khEjs9g108/GAvWOsONrsWS++tQPqnghT69n4vUoDtsncaXQ8rxGilZ/aVQ4ZvC+WzNh4sMHx3JpVNz2u2AOgYG0jPPU9wy99uNV1yIOsFE+XQMvI3j3fcfpyx1aYH4Yaj/+zvIKCO+cKFXlaIyiB/uodB1WUs2qrzzsxYGJ6AN2D/eadQMM9biu7zgsgm6UTYbota4ANiw4Xq7QWKef7xVSE1dNLk48" TargetMode="External"/><Relationship Id="rId17" Type="http://schemas.openxmlformats.org/officeDocument/2006/relationships/hyperlink" Target="https://online.foveaip.com/product?ctx=ngGapapnkOUkJNwS8WJN8csJn0biWMk/ahg2G1y4ZzzD0fTWY+GyntgB71sqiLNTPCeW5HlPOyoDu9Mr/OLVwViNag3cxlNW3ZCvWayhQEQ8Hh43gTcCnHJ3KDmHF16YIlI+yksagyFVmteKikV2Vyzms8OvIZVKvM0zAbPswOM+cT8Zl/iUR6KGIzpfcUxJuXGpQdsiB6LobBgiyZdFYprRTHz3DezD1qStPrtXMt+3JCGJ0aeoTHrGR0LzVALq5NYyYgN4WCNHrJPhKdBX04ePlCFlcLMmOkBtzfUNJWRIKD1oElWJeRHUG3TNBkPLDWV5qFYV+L57y9asPL2DY9vqQM2FvNq9rKFGpeG3+aJv" TargetMode="External"/><Relationship Id="rId16" Type="http://schemas.openxmlformats.org/officeDocument/2006/relationships/hyperlink" Target="https://online.foveaip.com/product?ctx=Ro36ZqLrHs0kD7Dg+HXor5RXDIFYtnZF7Yn2kZRwU0D86SSKPbdgj/sgjo9B9HmPUJoAeYUkBsORS97bZxgfy0X6DqKmUAKNjWlF4gyoUTw2KVzJq1ruKoi99JgfSzSSfUd6aju4/oM4OtMpjrcwTlFsW20qvIlW++Xt5hNfn+BGJKcARYFWwtTgbm9Y7Z/NLTJ2tASXMbl5xFBBxzXh7S8gVJp+NjXc5gZm7/nTF7yPPkxXvu2tQXTgU+iuLUh57c+d3/729/2KpFEHT2QCGVSYcWBdkisRrd6aNDI1pZQJE8EpG+QA3RQH80gN/zz5SRFj5VJ/cptcJzP+QfIpwyTOjDOyZiVtzMV7cDt9v9Be" TargetMode="External"/><Relationship Id="rId15" Type="http://schemas.openxmlformats.org/officeDocument/2006/relationships/hyperlink" Target="https://online.foveaip.com/product?ctx=ISVx8dYVxZcfmxtExKUMkSsjwcGx5WL8QcuvbTB7SnjHShTskfihG7aDdV0f/1Qzv4lWPgNiOHIF6J4JEAhSQ3a5SQz3uSDagB772vH11fOcq+4MY5XaWG7I7885e75wD4l3a+p/SbPlcQ/25ZelgEbkIUcVizOLk9tAKFocxZL1ILek8rGnAJZacjFI+G9OosgLqkOolFknioK0K39qJuHmoERRdOToVqN1bOMHjnkZDP9LasF1iCQprsG0mgJuu9yAjXlTbnvldbRJuEcmDa2QfoQFHrWBYuzL8HB0okMzQpfXWP8oqjob0PUayGkM8pLgor+Yk7ShGX/ujU0KF8QoQihgihVfW5nnN+J3JtJd" TargetMode="External"/><Relationship Id="rId14" Type="http://schemas.openxmlformats.org/officeDocument/2006/relationships/hyperlink" Target="https://online.foveaip.com/product?ctx=ErJGnSYaVX6ZxC4M46M17AKujUG6NCTexpTQWl9E3Y6jh3hkWhvy2HXNZy7IXfe4upXs0ZvWnsabIS1x+buUjXvMB/z6Yfxn7S+F5gwywFIgn0Ar1Yyosg3AZhuPuMu9VLu0BnHhV9ZoXsNS7F+51rjM3h2ER+3F1Oi4fv0u2pdvxWr1tZ3rtosmKizPaYEhMp9CpBI1DYTYkc4RivDD3cKTxCjAX+zykGyIahVDlxIP1OxlNeiZWFz5nIxzLWmBKLVf4a27unRtdxXCjHJyPR4b2Fd+eiHktvUhMDPuujdsTlwW/QxeVWH4sA7qRxRHZRcDCG9tkzknDsk643pcTsRgmj2t4IIfevnf1PoWzdc+" TargetMode="External"/><Relationship Id="rId13" Type="http://schemas.openxmlformats.org/officeDocument/2006/relationships/hyperlink" Target="https://online.foveaip.com/product?ctx=UHv5edACY+XfRuplxLJD1qikkGTmxkxCw0Ny5kl/3PsOEPu2fmHRee+dWZxZ+ZmwdMuuXlMXJK43UCx2AqBfENcaYw7g6cQdvyior0y3+KWE/YsLuAwgDq5BtDM5KUgQ85fAGxEpsnbzYFyq/r6Vk5bGzVjwPtoqxtQFM8azaxzNMZTyw3mQ2/oGVVMvHqj29yC1NO8dHZDUqnBSSbb9pTTdJ//fAnEd3eFj3D3S3jTI76H+O7Ofy12znWUjeqNiDFYnAWvTFoRmEXwBBZx+ZUX1NEB8t6Ea9lGEiNDK7YYzARTX3XG7G0RD5Y+PpLOeJx4lN0bV+VOZn32kqDrGMorQEL+i/MAcfJDZnwaHq9r4" TargetMode="External"/><Relationship Id="rId12" Type="http://schemas.openxmlformats.org/officeDocument/2006/relationships/hyperlink" Target="https://online.foveaip.com/product?ctx=l6hv3UKSg9JzwjABWfSSgEu6oGWirAWL2mpdDAZQdV5E4EgFhSgi2VcC+kcwLK8XQji7WAZ8VqTON3A8YlXMsJdORyfON7UwtFwAo7UVjR+UcQ7AjN2sftls9H1vsX4uKmlk9G46DZKX4naMzCWvXetbibaMdekQ4Cb0HawlWapKKFTjWRhiYIyPy/XrInDs1zJo7uWgjsjMn6QilUSrGEGO2ZRp67tMqYxWoF2qS6UYidHSmV+gEFDKyCuYjHizzeOpse8hErMSrxQT1O+qbnWBvrXU4s+Xlha76FZVqL4HhMWxXEqErn7F+u1rEd6dnFtux3Lfz69r7ME12dqRN4cZaCEEZL7pF9nryLDBuCzN" TargetMode="External"/><Relationship Id="rId11" Type="http://schemas.openxmlformats.org/officeDocument/2006/relationships/hyperlink" Target="https://online.foveaip.com/product?ctx=BqxCCTfa3x25fPPuXlf2+VOiGfaxpKnNRNUQfR4ZidHx3WO246kXfre1SwvW1cyVAapQ9nVtZuCiQ0K5CKNYyH9LySr3ChZ0Kgs1Zs6S8JPNwGvytUWLwWhGIEVhOIJhnNCWONRXANizF21s6pI8tMBC7yO58nKhrrQLwP8e5gXi6+GDxiYvIDy025OQCAhwj9Nhiw5fzQkJrNXSbwZOVmmY5Ysjm5gH1nazIGws+WUZrkFghw+bYZ19oSJugDNtmLdzhA5+FPZdpsN9HiDM4X7bWltc2oHM4/w+HRVerfxauNy+pDLkxXPH35fI7gDtE3O1RW2Fw60ieHbQYoR87V+Y0a0W8jIvAq1xS6g55VEy" TargetMode="External"/><Relationship Id="rId10" Type="http://schemas.openxmlformats.org/officeDocument/2006/relationships/hyperlink" Target="https://online.foveaip.com/product?ctx=TV5Ox3onPZvrE9qsexh5BWVgrc4awO9Q5Smzrw+E4oGjAt/AfE2jUnr0MBwdPA4zQjxUBqJhXbkr1XbjvsxZhXKUPC6sSkPp8G8j5nfZ9K0Gjz0w0CUseP4yUN4YfXc+e61vyTvymepFw6X47rS4xUrW1dqeIKPayOtGLNt0F4QiJzkf1aTjjCd7tB37qYB50Eb7LddZFGxJG0Tns2OQVxOg4vfnj60uwWSjnhy2WCv1fSTSEMTKkwswJh1d7ax+LQv5y72nLoJUy0OxZzG3jhCSNx2dgZITMZiq7Qf+/k/UlbYPGPguQQL36tt8F/7zpKN7iiSx+V/KmKYD58mmM1hpUBN9bZ1k8e9AJFSiSYXE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tabSelected="1" workbookViewId="0">
      <selection activeCell="L2" sqref="L2"/>
    </sheetView>
  </sheetViews>
  <sheetFormatPr defaultColWidth="9" defaultRowHeight="12.75"/>
  <cols>
    <col min="1" max="1" width="5.83333333333333" style="1" customWidth="1"/>
    <col min="2" max="2" width="9.5" style="1" customWidth="1"/>
    <col min="3" max="3" width="22.125" customWidth="1"/>
    <col min="4" max="4" width="15" customWidth="1"/>
    <col min="5" max="5" width="11.25" customWidth="1"/>
    <col min="6" max="6" width="9.75" customWidth="1"/>
    <col min="7" max="7" width="13.9583333333333" customWidth="1"/>
    <col min="8" max="8" width="12.5" customWidth="1"/>
    <col min="9" max="9" width="12.9166666666667" customWidth="1"/>
    <col min="10" max="10" width="13.3333333333333" customWidth="1"/>
    <col min="11" max="11" width="11.4583333333333" customWidth="1"/>
    <col min="12" max="12" width="15.4166666666667" customWidth="1"/>
    <col min="13" max="13" width="19.375" customWidth="1"/>
    <col min="14" max="14" width="16.875" style="1" customWidth="1"/>
    <col min="15" max="16" width="14.7916666666667" style="1" customWidth="1"/>
    <col min="17" max="17" width="9" style="2"/>
  </cols>
  <sheetData>
    <row r="1" spans="1:17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7"/>
      <c r="O1" s="8"/>
      <c r="P1" s="9" t="s">
        <v>13</v>
      </c>
      <c r="Q1" s="10" t="s">
        <v>14</v>
      </c>
    </row>
    <row r="2" ht="61.5" customHeight="1" spans="1:17">
      <c r="A2" s="11">
        <v>1</v>
      </c>
      <c r="B2" s="11" t="s">
        <v>15</v>
      </c>
      <c r="C2" s="12" t="s">
        <v>16</v>
      </c>
      <c r="D2" s="12" t="s">
        <v>17</v>
      </c>
      <c r="E2" s="12"/>
      <c r="F2" s="12" t="s">
        <v>18</v>
      </c>
      <c r="G2" s="12" t="s">
        <v>19</v>
      </c>
      <c r="H2" s="12" t="s">
        <v>20</v>
      </c>
      <c r="I2" s="13" t="s">
        <v>21</v>
      </c>
      <c r="J2" s="13" t="s">
        <v>22</v>
      </c>
      <c r="K2" s="12" t="s">
        <v>23</v>
      </c>
      <c r="L2" s="14" t="s">
        <v>11</v>
      </c>
      <c r="M2" s="15" t="str">
        <f>_xlfn.DISPIMG("ID_84A7FBB143C542BB9D59A4D5A02B9FA3",1)</f>
        <v>=DISPIMG("ID_84A7FBB143C542BB9D59A4D5A02B9FA3",1)</v>
      </c>
      <c r="N2" s="16"/>
      <c r="O2" s="17"/>
      <c r="P2" s="18" t="s">
        <v>24</v>
      </c>
      <c r="Q2" s="19" t="s">
        <v>25</v>
      </c>
    </row>
    <row r="3" ht="61.5" customHeight="1" spans="1:17">
      <c r="A3" s="11">
        <v>2</v>
      </c>
      <c r="B3" s="11" t="s">
        <v>15</v>
      </c>
      <c r="C3" s="12" t="s">
        <v>26</v>
      </c>
      <c r="D3" s="12" t="s">
        <v>27</v>
      </c>
      <c r="E3" s="12"/>
      <c r="F3" s="12" t="s">
        <v>28</v>
      </c>
      <c r="G3" s="12" t="s">
        <v>29</v>
      </c>
      <c r="H3" s="12" t="s">
        <v>30</v>
      </c>
      <c r="I3" s="13" t="s">
        <v>31</v>
      </c>
      <c r="J3" s="13" t="s">
        <v>32</v>
      </c>
      <c r="K3" s="12" t="s">
        <v>23</v>
      </c>
      <c r="L3" s="13" t="s">
        <v>11</v>
      </c>
      <c r="M3" s="15" t="str">
        <f>_xlfn.DISPIMG("ID_B3448990A78F42189E763174EA82CDFF",1)</f>
        <v>=DISPIMG("ID_B3448990A78F42189E763174EA82CDFF",1)</v>
      </c>
      <c r="N3" s="16"/>
      <c r="O3" s="17"/>
      <c r="P3" s="18" t="s">
        <v>33</v>
      </c>
      <c r="Q3" s="19" t="s">
        <v>34</v>
      </c>
    </row>
    <row r="4" ht="61.5" customHeight="1" spans="1:17">
      <c r="A4" s="11">
        <v>3</v>
      </c>
      <c r="B4" s="11" t="s">
        <v>15</v>
      </c>
      <c r="C4" s="12" t="s">
        <v>26</v>
      </c>
      <c r="D4" s="12" t="s">
        <v>35</v>
      </c>
      <c r="E4" s="12"/>
      <c r="F4" s="12" t="s">
        <v>36</v>
      </c>
      <c r="G4" s="12" t="s">
        <v>37</v>
      </c>
      <c r="H4" s="12" t="s">
        <v>38</v>
      </c>
      <c r="I4" s="13" t="s">
        <v>39</v>
      </c>
      <c r="J4" s="13" t="s">
        <v>40</v>
      </c>
      <c r="K4" s="12" t="s">
        <v>23</v>
      </c>
      <c r="L4" s="13" t="s">
        <v>11</v>
      </c>
      <c r="M4" s="13" t="str">
        <f>_xlfn.DISPIMG("ID_B1645C4E248A4223BAE740B68AA0F5AD",1)</f>
        <v>=DISPIMG("ID_B1645C4E248A4223BAE740B68AA0F5AD",1)</v>
      </c>
      <c r="N4" s="18" t="str">
        <f>_xlfn.DISPIMG("ID_3ADE6B842DA143928E70FD973F86F604",1)</f>
        <v>=DISPIMG("ID_3ADE6B842DA143928E70FD973F86F604",1)</v>
      </c>
      <c r="O4" s="18" t="str">
        <f>_xlfn.DISPIMG("ID_F3A61686275A4CA59F16783FB4A3C056",1)</f>
        <v>=DISPIMG("ID_F3A61686275A4CA59F16783FB4A3C056",1)</v>
      </c>
      <c r="P4" s="18" t="s">
        <v>41</v>
      </c>
      <c r="Q4" s="19" t="s">
        <v>42</v>
      </c>
    </row>
    <row r="5" ht="61.5" customHeight="1" spans="1:17">
      <c r="A5" s="11">
        <v>4</v>
      </c>
      <c r="B5" s="11" t="s">
        <v>15</v>
      </c>
      <c r="C5" s="20" t="s">
        <v>43</v>
      </c>
      <c r="D5" s="12" t="s">
        <v>44</v>
      </c>
      <c r="E5" s="12"/>
      <c r="F5" s="12" t="s">
        <v>36</v>
      </c>
      <c r="G5" s="12" t="s">
        <v>45</v>
      </c>
      <c r="H5" s="12" t="s">
        <v>46</v>
      </c>
      <c r="I5" s="13" t="s">
        <v>47</v>
      </c>
      <c r="J5" s="13" t="s">
        <v>46</v>
      </c>
      <c r="K5" s="12" t="s">
        <v>48</v>
      </c>
      <c r="L5" s="13" t="s">
        <v>11</v>
      </c>
      <c r="M5" s="18" t="str">
        <f>_xlfn.DISPIMG("ID_0F59F9C94CAF421A950DD028994F3694",1)</f>
        <v>=DISPIMG("ID_0F59F9C94CAF421A950DD028994F3694",1)</v>
      </c>
      <c r="N5" s="21" t="str">
        <f>_xlfn.DISPIMG("ID_CACFEAC2C4B34006BE4FFE5678B0DD47",1)</f>
        <v>=DISPIMG("ID_CACFEAC2C4B34006BE4FFE5678B0DD47",1)</v>
      </c>
      <c r="O5" s="22"/>
      <c r="P5" s="18" t="s">
        <v>49</v>
      </c>
      <c r="Q5" s="19" t="s">
        <v>50</v>
      </c>
    </row>
    <row r="6" ht="61.5" customHeight="1" spans="1:17">
      <c r="A6" s="11">
        <v>5</v>
      </c>
      <c r="B6" s="11" t="s">
        <v>15</v>
      </c>
      <c r="C6" s="12" t="s">
        <v>26</v>
      </c>
      <c r="D6" s="12" t="s">
        <v>51</v>
      </c>
      <c r="E6" s="12"/>
      <c r="F6" s="12" t="s">
        <v>52</v>
      </c>
      <c r="G6" s="12" t="s">
        <v>53</v>
      </c>
      <c r="H6" s="12" t="s">
        <v>54</v>
      </c>
      <c r="I6" s="13" t="s">
        <v>55</v>
      </c>
      <c r="J6" s="13" t="s">
        <v>56</v>
      </c>
      <c r="K6" s="12" t="s">
        <v>23</v>
      </c>
      <c r="L6" s="13" t="s">
        <v>11</v>
      </c>
      <c r="M6" s="15" t="str">
        <f>_xlfn.DISPIMG("ID_66FC391572DD4EEF8C4AE885428678E4",1)</f>
        <v>=DISPIMG("ID_66FC391572DD4EEF8C4AE885428678E4",1)</v>
      </c>
      <c r="N6" s="16"/>
      <c r="O6" s="17"/>
      <c r="P6" s="18" t="s">
        <v>57</v>
      </c>
      <c r="Q6" s="19" t="s">
        <v>58</v>
      </c>
    </row>
    <row r="7" ht="61.5" customHeight="1" spans="1:17">
      <c r="A7" s="11">
        <v>6</v>
      </c>
      <c r="B7" s="11" t="s">
        <v>15</v>
      </c>
      <c r="C7" s="12" t="s">
        <v>26</v>
      </c>
      <c r="D7" s="12" t="s">
        <v>59</v>
      </c>
      <c r="E7" s="12"/>
      <c r="F7" s="12" t="s">
        <v>36</v>
      </c>
      <c r="G7" s="12" t="s">
        <v>45</v>
      </c>
      <c r="H7" s="12" t="s">
        <v>60</v>
      </c>
      <c r="I7" s="13" t="s">
        <v>61</v>
      </c>
      <c r="J7" s="13" t="s">
        <v>62</v>
      </c>
      <c r="K7" s="12" t="s">
        <v>23</v>
      </c>
      <c r="L7" s="13" t="s">
        <v>11</v>
      </c>
      <c r="M7" s="15" t="str">
        <f>_xlfn.DISPIMG("ID_5BD1FF742FC6445C9FC859ECDD574575",1)</f>
        <v>=DISPIMG("ID_5BD1FF742FC6445C9FC859ECDD574575",1)</v>
      </c>
      <c r="N7" s="16"/>
      <c r="O7" s="17"/>
      <c r="P7" s="18" t="s">
        <v>63</v>
      </c>
      <c r="Q7" s="19" t="s">
        <v>34</v>
      </c>
    </row>
    <row r="8" ht="61.5" customHeight="1" spans="1:17">
      <c r="A8" s="11">
        <v>7</v>
      </c>
      <c r="B8" s="11" t="s">
        <v>15</v>
      </c>
      <c r="C8" s="12" t="s">
        <v>16</v>
      </c>
      <c r="D8" s="12" t="s">
        <v>64</v>
      </c>
      <c r="E8" s="12"/>
      <c r="F8" s="12" t="s">
        <v>65</v>
      </c>
      <c r="G8" s="12" t="s">
        <v>66</v>
      </c>
      <c r="H8" s="12" t="s">
        <v>46</v>
      </c>
      <c r="I8" s="13" t="s">
        <v>67</v>
      </c>
      <c r="J8" s="13" t="s">
        <v>46</v>
      </c>
      <c r="K8" s="12" t="s">
        <v>48</v>
      </c>
      <c r="L8" s="13" t="s">
        <v>11</v>
      </c>
      <c r="M8" s="15" t="str">
        <f>_xlfn.DISPIMG("ID_47BBE3547C724ECC99ADE10565693D59",1)</f>
        <v>=DISPIMG("ID_47BBE3547C724ECC99ADE10565693D59",1)</v>
      </c>
      <c r="N8" s="16"/>
      <c r="O8" s="17"/>
      <c r="P8" s="18" t="s">
        <v>68</v>
      </c>
      <c r="Q8" s="19" t="s">
        <v>69</v>
      </c>
    </row>
    <row r="9" ht="61.5" customHeight="1" spans="1:17">
      <c r="A9" s="11">
        <v>8</v>
      </c>
      <c r="B9" s="11" t="s">
        <v>15</v>
      </c>
      <c r="C9" s="12" t="s">
        <v>16</v>
      </c>
      <c r="D9" s="12" t="s">
        <v>70</v>
      </c>
      <c r="E9" s="12"/>
      <c r="F9" s="12" t="s">
        <v>18</v>
      </c>
      <c r="G9" s="12" t="s">
        <v>71</v>
      </c>
      <c r="H9" s="12" t="s">
        <v>72</v>
      </c>
      <c r="I9" s="13" t="s">
        <v>73</v>
      </c>
      <c r="J9" s="13" t="s">
        <v>74</v>
      </c>
      <c r="K9" s="12" t="s">
        <v>23</v>
      </c>
      <c r="L9" s="13" t="s">
        <v>11</v>
      </c>
      <c r="M9" t="str">
        <f>_xlfn.DISPIMG("ID_15195A2C3B4A4AFC85DA5871FA5C6F8E",1)</f>
        <v>=DISPIMG("ID_15195A2C3B4A4AFC85DA5871FA5C6F8E",1)</v>
      </c>
      <c r="N9" s="21" t="str">
        <f>_xlfn.DISPIMG("ID_4016678AD02C4ED69D6831873F561A22",1)</f>
        <v>=DISPIMG("ID_4016678AD02C4ED69D6831873F561A22",1)</v>
      </c>
      <c r="O9" s="22"/>
      <c r="P9" s="18" t="s">
        <v>75</v>
      </c>
      <c r="Q9" s="19" t="s">
        <v>42</v>
      </c>
    </row>
    <row r="10" ht="61.5" customHeight="1" spans="1:17">
      <c r="A10" s="11">
        <v>9</v>
      </c>
      <c r="B10" s="11" t="s">
        <v>15</v>
      </c>
      <c r="C10" s="12" t="s">
        <v>16</v>
      </c>
      <c r="D10" s="12" t="s">
        <v>76</v>
      </c>
      <c r="E10" s="12"/>
      <c r="F10" s="12" t="s">
        <v>77</v>
      </c>
      <c r="G10" s="12" t="s">
        <v>78</v>
      </c>
      <c r="H10" s="12" t="s">
        <v>46</v>
      </c>
      <c r="I10" s="13" t="s">
        <v>79</v>
      </c>
      <c r="J10" s="13" t="s">
        <v>46</v>
      </c>
      <c r="K10" s="12" t="s">
        <v>48</v>
      </c>
      <c r="L10" s="13" t="s">
        <v>11</v>
      </c>
      <c r="M10" s="18" t="str">
        <f>_xlfn.DISPIMG("ID_356C874E3D484FA5912D3CA8FFA22416",1)</f>
        <v>=DISPIMG("ID_356C874E3D484FA5912D3CA8FFA22416",1)</v>
      </c>
      <c r="N10" s="21" t="str">
        <f>_xlfn.DISPIMG("ID_84DEF37929C14DCA8D6CA8670CB1E6BB",1)</f>
        <v>=DISPIMG("ID_84DEF37929C14DCA8D6CA8670CB1E6BB",1)</v>
      </c>
      <c r="O10" s="22"/>
      <c r="P10" s="18" t="s">
        <v>80</v>
      </c>
      <c r="Q10" s="19" t="s">
        <v>81</v>
      </c>
    </row>
    <row r="11" ht="61.5" customHeight="1" spans="1:17">
      <c r="A11" s="11">
        <v>10</v>
      </c>
      <c r="B11" s="11" t="s">
        <v>15</v>
      </c>
      <c r="C11" s="12" t="s">
        <v>82</v>
      </c>
      <c r="D11" s="12" t="s">
        <v>83</v>
      </c>
      <c r="E11" s="12"/>
      <c r="F11" s="12" t="s">
        <v>84</v>
      </c>
      <c r="G11" s="12" t="s">
        <v>85</v>
      </c>
      <c r="H11" s="12" t="s">
        <v>86</v>
      </c>
      <c r="I11" s="13" t="s">
        <v>87</v>
      </c>
      <c r="J11" s="13" t="s">
        <v>88</v>
      </c>
      <c r="K11" s="12" t="s">
        <v>23</v>
      </c>
      <c r="L11" s="13" t="s">
        <v>11</v>
      </c>
      <c r="M11" s="15" t="str">
        <f>_xlfn.DISPIMG("ID_CDDACEF312AB43D1BB44980EBD2F39A0",1)</f>
        <v>=DISPIMG("ID_CDDACEF312AB43D1BB44980EBD2F39A0",1)</v>
      </c>
      <c r="N11" s="16"/>
      <c r="O11" s="17"/>
      <c r="P11" s="18" t="s">
        <v>89</v>
      </c>
      <c r="Q11" s="19" t="s">
        <v>90</v>
      </c>
    </row>
    <row r="12" ht="61.5" customHeight="1" spans="1:17">
      <c r="A12" s="11">
        <v>11</v>
      </c>
      <c r="B12" s="11" t="s">
        <v>15</v>
      </c>
      <c r="C12" s="12" t="s">
        <v>16</v>
      </c>
      <c r="D12" s="12" t="s">
        <v>91</v>
      </c>
      <c r="E12" s="12"/>
      <c r="F12" s="12" t="s">
        <v>92</v>
      </c>
      <c r="G12" s="12" t="s">
        <v>93</v>
      </c>
      <c r="H12" s="12" t="s">
        <v>38</v>
      </c>
      <c r="I12" s="13" t="s">
        <v>94</v>
      </c>
      <c r="J12" s="13" t="s">
        <v>95</v>
      </c>
      <c r="K12" s="12" t="s">
        <v>23</v>
      </c>
      <c r="L12" s="13" t="s">
        <v>11</v>
      </c>
      <c r="M12" s="15" t="str">
        <f>_xlfn.DISPIMG("ID_F9681478A9AC4347897E3DEAC26349C0",1)</f>
        <v>=DISPIMG("ID_F9681478A9AC4347897E3DEAC26349C0",1)</v>
      </c>
      <c r="N12" s="16"/>
      <c r="O12" s="17"/>
      <c r="P12" s="18" t="s">
        <v>96</v>
      </c>
      <c r="Q12" s="23" t="s">
        <v>97</v>
      </c>
    </row>
    <row r="13" ht="61.5" customHeight="1" spans="1:17">
      <c r="A13" s="11">
        <v>12</v>
      </c>
      <c r="B13" s="11" t="s">
        <v>15</v>
      </c>
      <c r="C13" s="12" t="s">
        <v>16</v>
      </c>
      <c r="D13" s="12" t="s">
        <v>98</v>
      </c>
      <c r="E13" s="12"/>
      <c r="F13" s="12" t="s">
        <v>99</v>
      </c>
      <c r="G13" s="12" t="s">
        <v>93</v>
      </c>
      <c r="H13" s="12" t="s">
        <v>100</v>
      </c>
      <c r="I13" s="13" t="s">
        <v>101</v>
      </c>
      <c r="J13" s="13" t="s">
        <v>102</v>
      </c>
      <c r="K13" s="12" t="s">
        <v>23</v>
      </c>
      <c r="L13" s="13" t="s">
        <v>11</v>
      </c>
      <c r="M13" s="15" t="str">
        <f>_xlfn.DISPIMG("ID_69C9F7D512A144A0A9958387D17F3D71",1)</f>
        <v>=DISPIMG("ID_69C9F7D512A144A0A9958387D17F3D71",1)</v>
      </c>
      <c r="N13" s="16"/>
      <c r="O13" s="17"/>
      <c r="P13" s="18" t="s">
        <v>103</v>
      </c>
      <c r="Q13" s="19" t="s">
        <v>104</v>
      </c>
    </row>
    <row r="14" ht="61.5" customHeight="1" spans="1:17">
      <c r="A14" s="11">
        <v>13</v>
      </c>
      <c r="B14" s="11" t="s">
        <v>15</v>
      </c>
      <c r="C14" s="12" t="s">
        <v>16</v>
      </c>
      <c r="D14" s="12" t="s">
        <v>105</v>
      </c>
      <c r="E14" s="12"/>
      <c r="F14" s="12" t="s">
        <v>106</v>
      </c>
      <c r="G14" s="12" t="s">
        <v>107</v>
      </c>
      <c r="H14" s="12" t="s">
        <v>46</v>
      </c>
      <c r="I14" s="13" t="s">
        <v>108</v>
      </c>
      <c r="J14" s="13" t="s">
        <v>46</v>
      </c>
      <c r="K14" s="12" t="s">
        <v>48</v>
      </c>
      <c r="L14" s="13" t="s">
        <v>11</v>
      </c>
      <c r="M14" s="15" t="str">
        <f>_xlfn.DISPIMG("ID_136291920EBF4230BC9F55CEB9F33E1B",1)</f>
        <v>=DISPIMG("ID_136291920EBF4230BC9F55CEB9F33E1B",1)</v>
      </c>
      <c r="N14" s="16"/>
      <c r="O14" s="17"/>
      <c r="P14" s="18" t="s">
        <v>109</v>
      </c>
      <c r="Q14" s="19" t="s">
        <v>110</v>
      </c>
    </row>
    <row r="15" ht="61.5" customHeight="1" spans="1:17">
      <c r="A15" s="11">
        <v>14</v>
      </c>
      <c r="B15" s="11" t="s">
        <v>15</v>
      </c>
      <c r="C15" s="12" t="s">
        <v>16</v>
      </c>
      <c r="D15" s="12" t="s">
        <v>111</v>
      </c>
      <c r="E15" s="12"/>
      <c r="F15" s="12" t="s">
        <v>84</v>
      </c>
      <c r="G15" s="12" t="s">
        <v>45</v>
      </c>
      <c r="H15" s="12" t="s">
        <v>112</v>
      </c>
      <c r="I15" s="13" t="s">
        <v>113</v>
      </c>
      <c r="J15" s="13" t="s">
        <v>114</v>
      </c>
      <c r="K15" s="12" t="s">
        <v>23</v>
      </c>
      <c r="L15" s="13" t="s">
        <v>11</v>
      </c>
      <c r="M15" s="15" t="str">
        <f>_xlfn.DISPIMG("ID_951D04F2D840482A838072FE670539BA",1)</f>
        <v>=DISPIMG("ID_951D04F2D840482A838072FE670539BA",1)</v>
      </c>
      <c r="N15" s="16"/>
      <c r="O15" s="17"/>
      <c r="P15" s="18" t="s">
        <v>115</v>
      </c>
      <c r="Q15" s="23" t="s">
        <v>97</v>
      </c>
    </row>
    <row r="16" ht="61.5" customHeight="1" spans="1:17">
      <c r="A16" s="11">
        <v>15</v>
      </c>
      <c r="B16" s="11" t="s">
        <v>15</v>
      </c>
      <c r="C16" s="12" t="s">
        <v>16</v>
      </c>
      <c r="D16" s="12" t="s">
        <v>116</v>
      </c>
      <c r="E16" s="12"/>
      <c r="F16" s="12" t="s">
        <v>36</v>
      </c>
      <c r="G16" s="12" t="s">
        <v>117</v>
      </c>
      <c r="H16" s="12" t="s">
        <v>118</v>
      </c>
      <c r="I16" s="13" t="s">
        <v>119</v>
      </c>
      <c r="J16" s="13" t="s">
        <v>120</v>
      </c>
      <c r="K16" s="12" t="s">
        <v>23</v>
      </c>
      <c r="L16" s="13" t="s">
        <v>11</v>
      </c>
      <c r="M16" s="15" t="str">
        <f>_xlfn.DISPIMG("ID_FDD6A348C77D49B98AD79D8628A605EB",1)</f>
        <v>=DISPIMG("ID_FDD6A348C77D49B98AD79D8628A605EB",1)</v>
      </c>
      <c r="N16" s="16"/>
      <c r="O16" s="17"/>
      <c r="P16" s="18" t="s">
        <v>121</v>
      </c>
      <c r="Q16" s="19" t="s">
        <v>50</v>
      </c>
    </row>
    <row r="17" ht="61.5" customHeight="1" spans="1:17">
      <c r="A17" s="11">
        <v>16</v>
      </c>
      <c r="B17" s="11" t="s">
        <v>15</v>
      </c>
      <c r="C17" s="12" t="s">
        <v>26</v>
      </c>
      <c r="D17" s="12" t="s">
        <v>122</v>
      </c>
      <c r="E17" s="12"/>
      <c r="F17" s="12" t="s">
        <v>123</v>
      </c>
      <c r="G17" s="12" t="s">
        <v>124</v>
      </c>
      <c r="H17" s="12" t="s">
        <v>125</v>
      </c>
      <c r="I17" s="13" t="s">
        <v>126</v>
      </c>
      <c r="J17" s="13" t="s">
        <v>127</v>
      </c>
      <c r="K17" s="12" t="s">
        <v>23</v>
      </c>
      <c r="L17" s="13" t="s">
        <v>11</v>
      </c>
      <c r="M17" s="15" t="str">
        <f>_xlfn.DISPIMG("ID_E648A766246746F9AC718515E340D6BB",1)</f>
        <v>=DISPIMG("ID_E648A766246746F9AC718515E340D6BB",1)</v>
      </c>
      <c r="N17" s="16"/>
      <c r="O17" s="17"/>
      <c r="P17" s="18" t="s">
        <v>128</v>
      </c>
      <c r="Q17" s="23" t="s">
        <v>129</v>
      </c>
    </row>
    <row r="18" ht="61.5" customHeight="1" spans="1:17">
      <c r="A18" s="11">
        <v>17</v>
      </c>
      <c r="B18" s="11" t="s">
        <v>15</v>
      </c>
      <c r="C18" s="12" t="s">
        <v>16</v>
      </c>
      <c r="D18" s="12" t="s">
        <v>130</v>
      </c>
      <c r="E18" s="12"/>
      <c r="F18" s="12" t="s">
        <v>18</v>
      </c>
      <c r="G18" s="12" t="s">
        <v>131</v>
      </c>
      <c r="H18" s="12" t="s">
        <v>132</v>
      </c>
      <c r="I18" s="13" t="s">
        <v>133</v>
      </c>
      <c r="J18" s="13" t="s">
        <v>134</v>
      </c>
      <c r="K18" s="12" t="s">
        <v>23</v>
      </c>
      <c r="L18" s="13" t="s">
        <v>11</v>
      </c>
      <c r="M18" s="15" t="str">
        <f>_xlfn.DISPIMG("ID_6364E37F47F643F1B7077EA523B7C1E8",1)</f>
        <v>=DISPIMG("ID_6364E37F47F643F1B7077EA523B7C1E8",1)</v>
      </c>
      <c r="N18" s="16"/>
      <c r="O18" s="17"/>
      <c r="P18" s="18" t="s">
        <v>135</v>
      </c>
      <c r="Q18" s="19" t="s">
        <v>136</v>
      </c>
    </row>
    <row r="19" ht="61.5" customHeight="1" spans="1:17">
      <c r="A19" s="11">
        <v>18</v>
      </c>
      <c r="B19" s="11" t="s">
        <v>15</v>
      </c>
      <c r="C19" s="12" t="s">
        <v>16</v>
      </c>
      <c r="D19" s="12" t="s">
        <v>137</v>
      </c>
      <c r="E19" s="12"/>
      <c r="F19" s="12" t="s">
        <v>77</v>
      </c>
      <c r="G19" s="12" t="s">
        <v>138</v>
      </c>
      <c r="H19" s="12" t="s">
        <v>72</v>
      </c>
      <c r="I19" s="13" t="s">
        <v>139</v>
      </c>
      <c r="J19" s="13" t="s">
        <v>140</v>
      </c>
      <c r="K19" s="12" t="s">
        <v>23</v>
      </c>
      <c r="L19" s="13" t="s">
        <v>11</v>
      </c>
      <c r="M19" s="15" t="str">
        <f>_xlfn.DISPIMG("ID_972E4FFE651F4A35B624FF835AFDEE8F",1)</f>
        <v>=DISPIMG("ID_972E4FFE651F4A35B624FF835AFDEE8F",1)</v>
      </c>
      <c r="N19" s="16"/>
      <c r="O19" s="17"/>
      <c r="P19" s="18" t="s">
        <v>141</v>
      </c>
      <c r="Q19" s="19" t="s">
        <v>142</v>
      </c>
    </row>
    <row r="20" ht="61.5" customHeight="1" spans="1:17">
      <c r="A20" s="11">
        <v>19</v>
      </c>
      <c r="B20" s="11" t="s">
        <v>15</v>
      </c>
      <c r="C20" s="12" t="s">
        <v>26</v>
      </c>
      <c r="D20" s="12" t="s">
        <v>143</v>
      </c>
      <c r="E20" s="12"/>
      <c r="F20" s="12" t="s">
        <v>36</v>
      </c>
      <c r="G20" s="12" t="s">
        <v>37</v>
      </c>
      <c r="H20" s="12" t="s">
        <v>38</v>
      </c>
      <c r="I20" s="13" t="s">
        <v>144</v>
      </c>
      <c r="J20" s="13" t="s">
        <v>145</v>
      </c>
      <c r="K20" s="12" t="s">
        <v>23</v>
      </c>
      <c r="L20" s="13" t="s">
        <v>11</v>
      </c>
      <c r="M20" s="15" t="str">
        <f>_xlfn.DISPIMG("ID_FF346DEBACEA432B8EAF947A1173850A",1)</f>
        <v>=DISPIMG("ID_FF346DEBACEA432B8EAF947A1173850A",1)</v>
      </c>
      <c r="N20" s="16"/>
      <c r="O20" s="17"/>
      <c r="P20" s="18" t="s">
        <v>146</v>
      </c>
      <c r="Q20" s="23" t="s">
        <v>147</v>
      </c>
    </row>
    <row r="21" ht="61.5" customHeight="1" spans="1:17">
      <c r="A21" s="11">
        <v>20</v>
      </c>
      <c r="B21" s="11" t="s">
        <v>15</v>
      </c>
      <c r="C21" s="12" t="s">
        <v>82</v>
      </c>
      <c r="D21" s="12" t="s">
        <v>148</v>
      </c>
      <c r="E21" s="12"/>
      <c r="F21" s="12" t="s">
        <v>84</v>
      </c>
      <c r="G21" s="12" t="s">
        <v>85</v>
      </c>
      <c r="H21" s="12" t="s">
        <v>86</v>
      </c>
      <c r="I21" s="13" t="s">
        <v>149</v>
      </c>
      <c r="J21" s="13" t="s">
        <v>150</v>
      </c>
      <c r="K21" s="12" t="s">
        <v>23</v>
      </c>
      <c r="L21" s="13" t="s">
        <v>11</v>
      </c>
      <c r="M21" s="15" t="str">
        <f>_xlfn.DISPIMG("ID_84AA5858735C4F35948D14B2E5B91B24",1)</f>
        <v>=DISPIMG("ID_84AA5858735C4F35948D14B2E5B91B24",1)</v>
      </c>
      <c r="N21" s="16"/>
      <c r="O21" s="17"/>
      <c r="P21" s="18" t="s">
        <v>151</v>
      </c>
      <c r="Q21" s="23" t="s">
        <v>97</v>
      </c>
    </row>
    <row r="22" ht="61.5" customHeight="1" spans="1:17">
      <c r="A22" s="11">
        <v>21</v>
      </c>
      <c r="B22" s="11" t="s">
        <v>15</v>
      </c>
      <c r="C22" s="12" t="s">
        <v>16</v>
      </c>
      <c r="D22" s="12" t="s">
        <v>152</v>
      </c>
      <c r="E22" s="12"/>
      <c r="F22" s="12" t="s">
        <v>106</v>
      </c>
      <c r="G22" s="12" t="s">
        <v>45</v>
      </c>
      <c r="H22" s="12" t="s">
        <v>60</v>
      </c>
      <c r="I22" s="13" t="s">
        <v>153</v>
      </c>
      <c r="J22" s="13" t="s">
        <v>154</v>
      </c>
      <c r="K22" s="12" t="s">
        <v>23</v>
      </c>
      <c r="L22" s="13" t="s">
        <v>11</v>
      </c>
      <c r="M22" s="15" t="str">
        <f>_xlfn.DISPIMG("ID_46E67C3A4F404D2CA8180FCF49E62EBD",1)</f>
        <v>=DISPIMG("ID_46E67C3A4F404D2CA8180FCF49E62EBD",1)</v>
      </c>
      <c r="N22" s="16"/>
      <c r="O22" s="17"/>
      <c r="P22" s="18" t="s">
        <v>155</v>
      </c>
      <c r="Q22" s="19" t="s">
        <v>156</v>
      </c>
    </row>
    <row r="23" ht="61.5" customHeight="1" spans="1:17">
      <c r="A23" s="11">
        <v>22</v>
      </c>
      <c r="B23" s="11" t="s">
        <v>15</v>
      </c>
      <c r="C23" s="12" t="s">
        <v>26</v>
      </c>
      <c r="D23" s="12" t="s">
        <v>157</v>
      </c>
      <c r="E23" s="12"/>
      <c r="F23" s="12" t="s">
        <v>158</v>
      </c>
      <c r="G23" s="12" t="s">
        <v>159</v>
      </c>
      <c r="H23" s="12" t="s">
        <v>160</v>
      </c>
      <c r="I23" s="13" t="s">
        <v>161</v>
      </c>
      <c r="J23" s="13" t="s">
        <v>162</v>
      </c>
      <c r="K23" s="12" t="s">
        <v>23</v>
      </c>
      <c r="L23" s="13" t="s">
        <v>11</v>
      </c>
      <c r="M23" s="15" t="str">
        <f>_xlfn.DISPIMG("ID_C4DA2D9EF5CA44038A58424B32A167A1",1)</f>
        <v>=DISPIMG("ID_C4DA2D9EF5CA44038A58424B32A167A1",1)</v>
      </c>
      <c r="N23" s="16"/>
      <c r="O23" s="17"/>
      <c r="P23" s="18" t="s">
        <v>163</v>
      </c>
      <c r="Q23" s="19" t="s">
        <v>58</v>
      </c>
    </row>
    <row r="24" ht="61.5" customHeight="1" spans="1:17">
      <c r="A24" s="11">
        <v>23</v>
      </c>
      <c r="B24" s="11" t="s">
        <v>15</v>
      </c>
      <c r="C24" s="12" t="s">
        <v>16</v>
      </c>
      <c r="D24" s="12" t="s">
        <v>164</v>
      </c>
      <c r="E24" s="12"/>
      <c r="F24" s="12" t="s">
        <v>106</v>
      </c>
      <c r="G24" s="12" t="s">
        <v>165</v>
      </c>
      <c r="H24" s="12" t="s">
        <v>86</v>
      </c>
      <c r="I24" s="13" t="s">
        <v>166</v>
      </c>
      <c r="J24" s="13" t="s">
        <v>167</v>
      </c>
      <c r="K24" s="12" t="s">
        <v>23</v>
      </c>
      <c r="L24" s="13" t="s">
        <v>11</v>
      </c>
      <c r="M24" s="15" t="str">
        <f>_xlfn.DISPIMG("ID_44003D395486471DA4AC57E4B3A1762B",1)</f>
        <v>=DISPIMG("ID_44003D395486471DA4AC57E4B3A1762B",1)</v>
      </c>
      <c r="N24" s="16"/>
      <c r="O24" s="17"/>
      <c r="P24" s="18" t="s">
        <v>168</v>
      </c>
      <c r="Q24" s="19" t="s">
        <v>169</v>
      </c>
    </row>
    <row r="25" ht="61.5" customHeight="1" spans="1:17">
      <c r="A25" s="11">
        <v>24</v>
      </c>
      <c r="B25" s="11" t="s">
        <v>15</v>
      </c>
      <c r="C25" s="12" t="s">
        <v>16</v>
      </c>
      <c r="D25" s="12" t="s">
        <v>170</v>
      </c>
      <c r="E25" s="12"/>
      <c r="F25" s="12" t="s">
        <v>171</v>
      </c>
      <c r="G25" s="12" t="s">
        <v>172</v>
      </c>
      <c r="H25" s="12" t="s">
        <v>46</v>
      </c>
      <c r="I25" s="13" t="s">
        <v>173</v>
      </c>
      <c r="J25" s="13" t="s">
        <v>46</v>
      </c>
      <c r="K25" s="12" t="s">
        <v>48</v>
      </c>
      <c r="L25" s="13" t="s">
        <v>11</v>
      </c>
      <c r="M25" s="15" t="str">
        <f>_xlfn.DISPIMG("ID_D1B3000F08D1475FA8AEFBFF0163C252",1)</f>
        <v>=DISPIMG("ID_D1B3000F08D1475FA8AEFBFF0163C252",1)</v>
      </c>
      <c r="N25" s="16"/>
      <c r="O25" s="17"/>
      <c r="P25" s="18" t="s">
        <v>174</v>
      </c>
      <c r="Q25" s="23" t="s">
        <v>175</v>
      </c>
    </row>
    <row r="26" ht="61.5" customHeight="1" spans="1:17">
      <c r="A26" s="11">
        <v>25</v>
      </c>
      <c r="B26" s="11" t="s">
        <v>15</v>
      </c>
      <c r="C26" s="12" t="s">
        <v>16</v>
      </c>
      <c r="D26" s="12" t="s">
        <v>176</v>
      </c>
      <c r="E26" s="12"/>
      <c r="F26" s="12" t="s">
        <v>18</v>
      </c>
      <c r="G26" s="12" t="s">
        <v>117</v>
      </c>
      <c r="H26" s="12" t="s">
        <v>54</v>
      </c>
      <c r="I26" s="13" t="s">
        <v>177</v>
      </c>
      <c r="J26" s="13" t="s">
        <v>178</v>
      </c>
      <c r="K26" s="12" t="s">
        <v>23</v>
      </c>
      <c r="L26" s="13" t="s">
        <v>11</v>
      </c>
      <c r="M26" s="15" t="str">
        <f>_xlfn.DISPIMG("ID_136291920EBF4230BC9F55CEB9F33E1B",1)</f>
        <v>=DISPIMG("ID_136291920EBF4230BC9F55CEB9F33E1B",1)</v>
      </c>
      <c r="N26" s="16"/>
      <c r="O26" s="17"/>
      <c r="P26" s="18" t="s">
        <v>109</v>
      </c>
      <c r="Q26" s="19" t="s">
        <v>110</v>
      </c>
    </row>
    <row r="27" ht="61.5" customHeight="1" spans="1:17">
      <c r="A27" s="11">
        <v>26</v>
      </c>
      <c r="B27" s="11" t="s">
        <v>15</v>
      </c>
      <c r="C27" s="12" t="s">
        <v>16</v>
      </c>
      <c r="D27" s="12" t="s">
        <v>179</v>
      </c>
      <c r="E27" s="12"/>
      <c r="F27" s="12" t="s">
        <v>180</v>
      </c>
      <c r="G27" s="12" t="s">
        <v>165</v>
      </c>
      <c r="H27" s="12" t="s">
        <v>86</v>
      </c>
      <c r="I27" s="13" t="s">
        <v>181</v>
      </c>
      <c r="J27" s="13" t="s">
        <v>182</v>
      </c>
      <c r="K27" s="12" t="s">
        <v>23</v>
      </c>
      <c r="L27" s="13" t="s">
        <v>11</v>
      </c>
      <c r="M27" s="15" t="str">
        <f>_xlfn.DISPIMG("ID_FCCCE205C77442F6ACBA0574E259ECA5",1)</f>
        <v>=DISPIMG("ID_FCCCE205C77442F6ACBA0574E259ECA5",1)</v>
      </c>
      <c r="N27" s="16"/>
      <c r="O27" s="17"/>
      <c r="P27" s="18" t="s">
        <v>183</v>
      </c>
      <c r="Q27" s="19" t="s">
        <v>58</v>
      </c>
    </row>
    <row r="28" ht="61.5" customHeight="1" spans="1:17">
      <c r="A28" s="11">
        <v>27</v>
      </c>
      <c r="B28" s="11" t="s">
        <v>15</v>
      </c>
      <c r="C28" s="12" t="s">
        <v>16</v>
      </c>
      <c r="D28" s="12" t="s">
        <v>184</v>
      </c>
      <c r="E28" s="12"/>
      <c r="F28" s="12" t="s">
        <v>18</v>
      </c>
      <c r="G28" s="12" t="s">
        <v>159</v>
      </c>
      <c r="H28" s="12" t="s">
        <v>46</v>
      </c>
      <c r="I28" s="13" t="s">
        <v>185</v>
      </c>
      <c r="J28" s="13" t="s">
        <v>46</v>
      </c>
      <c r="K28" s="12" t="s">
        <v>48</v>
      </c>
      <c r="L28" s="13" t="s">
        <v>11</v>
      </c>
      <c r="M28" s="15" t="str">
        <f>_xlfn.DISPIMG("ID_FED2C36F317943DCA0697F01ADA76F81",1)</f>
        <v>=DISPIMG("ID_FED2C36F317943DCA0697F01ADA76F81",1)</v>
      </c>
      <c r="N28" s="16"/>
      <c r="O28" s="17"/>
      <c r="P28" s="18" t="s">
        <v>186</v>
      </c>
      <c r="Q28" s="19" t="s">
        <v>81</v>
      </c>
    </row>
    <row r="29" ht="61.5" customHeight="1" spans="1:17">
      <c r="A29" s="11">
        <v>28</v>
      </c>
      <c r="B29" s="11" t="s">
        <v>15</v>
      </c>
      <c r="C29" s="12" t="s">
        <v>16</v>
      </c>
      <c r="D29" s="12" t="s">
        <v>187</v>
      </c>
      <c r="E29" s="12"/>
      <c r="F29" s="12" t="s">
        <v>52</v>
      </c>
      <c r="G29" s="12" t="s">
        <v>53</v>
      </c>
      <c r="H29" s="12" t="s">
        <v>160</v>
      </c>
      <c r="I29" s="13" t="s">
        <v>188</v>
      </c>
      <c r="J29" s="13" t="s">
        <v>189</v>
      </c>
      <c r="K29" s="12" t="s">
        <v>23</v>
      </c>
      <c r="L29" s="13" t="s">
        <v>11</v>
      </c>
      <c r="M29" s="15" t="str">
        <f>_xlfn.DISPIMG("ID_AD6118A893034B498936D2FCBECB6F7E",1)</f>
        <v>=DISPIMG("ID_AD6118A893034B498936D2FCBECB6F7E",1)</v>
      </c>
      <c r="N29" s="16"/>
      <c r="O29" s="17"/>
      <c r="P29" s="18" t="s">
        <v>190</v>
      </c>
      <c r="Q29" s="19" t="s">
        <v>90</v>
      </c>
    </row>
    <row r="30" ht="61.5" customHeight="1" spans="1:17">
      <c r="A30" s="11">
        <v>29</v>
      </c>
      <c r="B30" s="11" t="s">
        <v>15</v>
      </c>
      <c r="C30" s="12" t="s">
        <v>16</v>
      </c>
      <c r="D30" s="12" t="s">
        <v>191</v>
      </c>
      <c r="E30" s="12"/>
      <c r="F30" s="12" t="s">
        <v>36</v>
      </c>
      <c r="G30" s="12" t="s">
        <v>45</v>
      </c>
      <c r="H30" s="12" t="s">
        <v>46</v>
      </c>
      <c r="I30" s="13" t="s">
        <v>192</v>
      </c>
      <c r="J30" s="13" t="s">
        <v>46</v>
      </c>
      <c r="K30" s="12" t="s">
        <v>48</v>
      </c>
      <c r="L30" s="13" t="s">
        <v>11</v>
      </c>
      <c r="M30" s="15" t="str">
        <f>_xlfn.DISPIMG("ID_E53FBFBAA1EA462DA83F098B6C831EAA",1)</f>
        <v>=DISPIMG("ID_E53FBFBAA1EA462DA83F098B6C831EAA",1)</v>
      </c>
      <c r="N30" s="16"/>
      <c r="O30" s="17"/>
      <c r="P30" s="18" t="s">
        <v>193</v>
      </c>
      <c r="Q30" s="23" t="s">
        <v>147</v>
      </c>
    </row>
    <row r="31" ht="61.5" customHeight="1" spans="1:17">
      <c r="A31" s="11">
        <v>30</v>
      </c>
      <c r="B31" s="11" t="s">
        <v>15</v>
      </c>
      <c r="C31" s="12" t="s">
        <v>82</v>
      </c>
      <c r="D31" s="12" t="s">
        <v>194</v>
      </c>
      <c r="E31" s="12"/>
      <c r="F31" s="12" t="s">
        <v>36</v>
      </c>
      <c r="G31" s="12" t="s">
        <v>195</v>
      </c>
      <c r="H31" s="12" t="s">
        <v>86</v>
      </c>
      <c r="I31" s="13" t="s">
        <v>196</v>
      </c>
      <c r="J31" s="13" t="s">
        <v>197</v>
      </c>
      <c r="K31" s="12" t="s">
        <v>23</v>
      </c>
      <c r="L31" s="13" t="s">
        <v>11</v>
      </c>
      <c r="M31" s="15" t="str">
        <f>_xlfn.DISPIMG("ID_CE1E1DC2AAA944AC9375F37FD20C8305",1)</f>
        <v>=DISPIMG("ID_CE1E1DC2AAA944AC9375F37FD20C8305",1)</v>
      </c>
      <c r="N31" s="16"/>
      <c r="O31" s="17"/>
      <c r="P31" s="18" t="s">
        <v>198</v>
      </c>
      <c r="Q31" s="19" t="s">
        <v>90</v>
      </c>
    </row>
    <row r="32" ht="61.5" customHeight="1" spans="1:17">
      <c r="A32" s="11">
        <v>31</v>
      </c>
      <c r="B32" s="11" t="s">
        <v>15</v>
      </c>
      <c r="C32" s="12" t="s">
        <v>16</v>
      </c>
      <c r="D32" s="12" t="s">
        <v>199</v>
      </c>
      <c r="E32" s="12"/>
      <c r="F32" s="12" t="s">
        <v>18</v>
      </c>
      <c r="G32" s="12" t="s">
        <v>117</v>
      </c>
      <c r="H32" s="12" t="s">
        <v>54</v>
      </c>
      <c r="I32" s="13" t="s">
        <v>200</v>
      </c>
      <c r="J32" s="13" t="s">
        <v>201</v>
      </c>
      <c r="K32" s="12" t="s">
        <v>23</v>
      </c>
      <c r="L32" s="13" t="s">
        <v>11</v>
      </c>
      <c r="M32" s="15" t="str">
        <f>_xlfn.DISPIMG("ID_D68C05A286B24710B1DA54BC63E62CF3",1)</f>
        <v>=DISPIMG("ID_D68C05A286B24710B1DA54BC63E62CF3",1)</v>
      </c>
      <c r="N32" s="16"/>
      <c r="O32" s="17"/>
      <c r="P32" s="18" t="s">
        <v>202</v>
      </c>
      <c r="Q32" s="19" t="s">
        <v>90</v>
      </c>
    </row>
    <row r="33" ht="61.5" customHeight="1" spans="1:17">
      <c r="A33" s="11">
        <v>32</v>
      </c>
      <c r="B33" s="11" t="s">
        <v>15</v>
      </c>
      <c r="C33" s="12" t="s">
        <v>16</v>
      </c>
      <c r="D33" s="12" t="s">
        <v>203</v>
      </c>
      <c r="E33" s="12"/>
      <c r="F33" s="12" t="s">
        <v>204</v>
      </c>
      <c r="G33" s="12" t="s">
        <v>205</v>
      </c>
      <c r="H33" s="12" t="s">
        <v>46</v>
      </c>
      <c r="I33" s="13" t="s">
        <v>206</v>
      </c>
      <c r="J33" s="13" t="s">
        <v>46</v>
      </c>
      <c r="K33" s="12" t="s">
        <v>48</v>
      </c>
      <c r="L33" s="13" t="s">
        <v>11</v>
      </c>
      <c r="M33" t="str">
        <f>_xlfn.DISPIMG("ID_ECBA065A7D0647EE9910872BF69DB509",1)</f>
        <v>=DISPIMG("ID_ECBA065A7D0647EE9910872BF69DB509",1)</v>
      </c>
      <c r="N33" s="1" t="str">
        <f>_xlfn.DISPIMG("ID_2889B6C67E79458DBC9B65CB57F3F6BE",1)</f>
        <v>=DISPIMG("ID_2889B6C67E79458DBC9B65CB57F3F6BE",1)</v>
      </c>
      <c r="O33" s="24"/>
      <c r="P33" s="18" t="s">
        <v>207</v>
      </c>
      <c r="Q33" s="19" t="s">
        <v>90</v>
      </c>
    </row>
    <row r="34" ht="61.5" customHeight="1" spans="1:17">
      <c r="A34" s="11">
        <v>33</v>
      </c>
      <c r="B34" s="11" t="s">
        <v>15</v>
      </c>
      <c r="C34" s="12" t="s">
        <v>16</v>
      </c>
      <c r="D34" s="12" t="s">
        <v>208</v>
      </c>
      <c r="E34" s="12"/>
      <c r="F34" s="12" t="s">
        <v>84</v>
      </c>
      <c r="G34" s="12" t="s">
        <v>124</v>
      </c>
      <c r="H34" s="12" t="s">
        <v>125</v>
      </c>
      <c r="I34" s="13" t="s">
        <v>209</v>
      </c>
      <c r="J34" s="13" t="s">
        <v>210</v>
      </c>
      <c r="K34" s="12" t="s">
        <v>23</v>
      </c>
      <c r="L34" s="13" t="s">
        <v>11</v>
      </c>
      <c r="M34" s="15" t="str">
        <f>_xlfn.DISPIMG("ID_ED79450AADD546F9A43FB70E18340575",1)</f>
        <v>=DISPIMG("ID_ED79450AADD546F9A43FB70E18340575",1)</v>
      </c>
      <c r="N34" s="16"/>
      <c r="O34" s="17"/>
      <c r="P34" s="18" t="s">
        <v>211</v>
      </c>
      <c r="Q34" s="19" t="s">
        <v>90</v>
      </c>
    </row>
    <row r="35" ht="61.5" customHeight="1" spans="1:17">
      <c r="A35" s="11">
        <v>34</v>
      </c>
      <c r="B35" s="11" t="s">
        <v>15</v>
      </c>
      <c r="C35" s="12" t="s">
        <v>26</v>
      </c>
      <c r="D35" s="12" t="s">
        <v>212</v>
      </c>
      <c r="E35" s="12"/>
      <c r="F35" s="12" t="s">
        <v>158</v>
      </c>
      <c r="G35" s="12" t="s">
        <v>45</v>
      </c>
      <c r="H35" s="12" t="s">
        <v>60</v>
      </c>
      <c r="I35" s="13" t="s">
        <v>213</v>
      </c>
      <c r="J35" s="13" t="s">
        <v>214</v>
      </c>
      <c r="K35" s="12" t="s">
        <v>23</v>
      </c>
      <c r="L35" s="13" t="s">
        <v>11</v>
      </c>
      <c r="M35" s="15" t="str">
        <f>_xlfn.DISPIMG("ID_A25431E80A02485D933E8D8AEB6AF836",1)</f>
        <v>=DISPIMG("ID_A25431E80A02485D933E8D8AEB6AF836",1)</v>
      </c>
      <c r="N35" s="16"/>
      <c r="O35" s="17"/>
      <c r="P35" s="18" t="s">
        <v>215</v>
      </c>
      <c r="Q35" s="19" t="s">
        <v>216</v>
      </c>
    </row>
    <row r="36" ht="61.5" customHeight="1" spans="1:17">
      <c r="A36" s="11">
        <v>35</v>
      </c>
      <c r="B36" s="11" t="s">
        <v>15</v>
      </c>
      <c r="C36" s="12" t="s">
        <v>26</v>
      </c>
      <c r="D36" s="12" t="s">
        <v>217</v>
      </c>
      <c r="E36" s="12"/>
      <c r="F36" s="12" t="s">
        <v>84</v>
      </c>
      <c r="G36" s="12" t="s">
        <v>218</v>
      </c>
      <c r="H36" s="12" t="s">
        <v>219</v>
      </c>
      <c r="I36" s="13" t="s">
        <v>220</v>
      </c>
      <c r="J36" s="13" t="s">
        <v>221</v>
      </c>
      <c r="K36" s="12" t="s">
        <v>23</v>
      </c>
      <c r="L36" s="13" t="s">
        <v>11</v>
      </c>
      <c r="M36" s="15" t="str">
        <f>_xlfn.DISPIMG("ID_CF9841C8D72C4E7F975D43C701C8FC4A",1)</f>
        <v>=DISPIMG("ID_CF9841C8D72C4E7F975D43C701C8FC4A",1)</v>
      </c>
      <c r="N36" s="16"/>
      <c r="O36" s="17"/>
      <c r="P36" s="18" t="s">
        <v>222</v>
      </c>
      <c r="Q36" s="19" t="s">
        <v>90</v>
      </c>
    </row>
    <row r="37" ht="61.5" customHeight="1" spans="1:17">
      <c r="A37" s="11">
        <v>36</v>
      </c>
      <c r="B37" s="11" t="s">
        <v>15</v>
      </c>
      <c r="C37" s="12" t="s">
        <v>16</v>
      </c>
      <c r="D37" s="12" t="s">
        <v>223</v>
      </c>
      <c r="E37" s="12"/>
      <c r="F37" s="12" t="s">
        <v>224</v>
      </c>
      <c r="G37" s="12" t="s">
        <v>225</v>
      </c>
      <c r="H37" s="12" t="s">
        <v>46</v>
      </c>
      <c r="I37" s="13" t="s">
        <v>226</v>
      </c>
      <c r="J37" s="13" t="s">
        <v>46</v>
      </c>
      <c r="K37" s="12" t="s">
        <v>48</v>
      </c>
      <c r="L37" s="13" t="s">
        <v>11</v>
      </c>
      <c r="M37" s="15" t="str">
        <f>_xlfn.DISPIMG("ID_47C6D712815045AF8700EC7C6CF7BA48",1)</f>
        <v>=DISPIMG("ID_47C6D712815045AF8700EC7C6CF7BA48",1)</v>
      </c>
      <c r="N37" s="16"/>
      <c r="O37" s="17"/>
      <c r="P37" s="18" t="s">
        <v>227</v>
      </c>
      <c r="Q37" s="19" t="s">
        <v>90</v>
      </c>
    </row>
    <row r="38" ht="61.5" customHeight="1" spans="1:17">
      <c r="A38" s="11">
        <v>37</v>
      </c>
      <c r="B38" s="11" t="s">
        <v>15</v>
      </c>
      <c r="C38" s="12" t="s">
        <v>16</v>
      </c>
      <c r="D38" s="12" t="s">
        <v>228</v>
      </c>
      <c r="E38" s="12"/>
      <c r="F38" s="12" t="s">
        <v>106</v>
      </c>
      <c r="G38" s="12" t="s">
        <v>45</v>
      </c>
      <c r="H38" s="12" t="s">
        <v>60</v>
      </c>
      <c r="I38" s="13" t="s">
        <v>229</v>
      </c>
      <c r="J38" s="13" t="s">
        <v>230</v>
      </c>
      <c r="K38" s="12" t="s">
        <v>23</v>
      </c>
      <c r="L38" s="13" t="s">
        <v>11</v>
      </c>
      <c r="M38" s="15" t="str">
        <f>_xlfn.DISPIMG("ID_219A27F9BEAA4C7C969D0B578669938E",1)</f>
        <v>=DISPIMG("ID_219A27F9BEAA4C7C969D0B578669938E",1)</v>
      </c>
      <c r="N38" s="16"/>
      <c r="O38" s="17"/>
      <c r="P38" s="18" t="s">
        <v>231</v>
      </c>
      <c r="Q38" s="23" t="s">
        <v>232</v>
      </c>
    </row>
    <row r="39" ht="61.5" customHeight="1" spans="1:17">
      <c r="A39" s="11">
        <v>38</v>
      </c>
      <c r="B39" s="11" t="s">
        <v>15</v>
      </c>
      <c r="C39" s="12" t="s">
        <v>16</v>
      </c>
      <c r="D39" s="12" t="s">
        <v>233</v>
      </c>
      <c r="E39" s="12"/>
      <c r="F39" s="12" t="s">
        <v>234</v>
      </c>
      <c r="G39" s="12" t="s">
        <v>235</v>
      </c>
      <c r="H39" s="12" t="s">
        <v>118</v>
      </c>
      <c r="I39" s="13" t="s">
        <v>236</v>
      </c>
      <c r="J39" s="13" t="s">
        <v>237</v>
      </c>
      <c r="K39" s="12" t="s">
        <v>23</v>
      </c>
      <c r="L39" s="13" t="s">
        <v>11</v>
      </c>
      <c r="M39" s="18" t="str">
        <f>_xlfn.DISPIMG("ID_B8067DFD5B204C59903ADEC253B257BB",1)</f>
        <v>=DISPIMG("ID_B8067DFD5B204C59903ADEC253B257BB",1)</v>
      </c>
      <c r="N39" s="21" t="str">
        <f>_xlfn.DISPIMG("ID_F708A092E4004BF3B677706143F90122",1)</f>
        <v>=DISPIMG("ID_F708A092E4004BF3B677706143F90122",1)</v>
      </c>
      <c r="O39" s="22"/>
      <c r="P39" s="18" t="s">
        <v>238</v>
      </c>
      <c r="Q39" s="19" t="s">
        <v>50</v>
      </c>
    </row>
    <row r="40" ht="61.5" customHeight="1" spans="1:17">
      <c r="A40" s="11">
        <v>39</v>
      </c>
      <c r="B40" s="11" t="s">
        <v>15</v>
      </c>
      <c r="C40" s="12" t="s">
        <v>16</v>
      </c>
      <c r="D40" s="12" t="s">
        <v>239</v>
      </c>
      <c r="E40" s="12"/>
      <c r="F40" s="12" t="s">
        <v>77</v>
      </c>
      <c r="G40" s="12" t="s">
        <v>138</v>
      </c>
      <c r="H40" s="12" t="s">
        <v>46</v>
      </c>
      <c r="I40" s="13" t="s">
        <v>240</v>
      </c>
      <c r="J40" s="13" t="s">
        <v>46</v>
      </c>
      <c r="K40" s="12" t="s">
        <v>48</v>
      </c>
      <c r="L40" s="13" t="s">
        <v>11</v>
      </c>
      <c r="M40" s="15" t="str">
        <f>_xlfn.DISPIMG("ID_B0A3D5E14D674D529FCA59A94BC6501D",1)</f>
        <v>=DISPIMG("ID_B0A3D5E14D674D529FCA59A94BC6501D",1)</v>
      </c>
      <c r="N40" s="16"/>
      <c r="O40" s="17"/>
      <c r="P40" s="18" t="s">
        <v>241</v>
      </c>
      <c r="Q40" s="19" t="s">
        <v>142</v>
      </c>
    </row>
    <row r="41" ht="61.5" customHeight="1" spans="1:17">
      <c r="A41" s="11">
        <v>40</v>
      </c>
      <c r="B41" s="11" t="s">
        <v>15</v>
      </c>
      <c r="C41" s="12" t="s">
        <v>16</v>
      </c>
      <c r="D41" s="12" t="s">
        <v>242</v>
      </c>
      <c r="E41" s="12"/>
      <c r="F41" s="12" t="s">
        <v>243</v>
      </c>
      <c r="G41" s="12" t="s">
        <v>107</v>
      </c>
      <c r="H41" s="12" t="s">
        <v>244</v>
      </c>
      <c r="I41" s="13" t="s">
        <v>245</v>
      </c>
      <c r="J41" s="13" t="s">
        <v>246</v>
      </c>
      <c r="K41" s="12" t="s">
        <v>23</v>
      </c>
      <c r="L41" s="13" t="s">
        <v>11</v>
      </c>
      <c r="M41" s="15" t="str">
        <f>_xlfn.DISPIMG("ID_B654892118EB48049296DCE5319B86DD",1)</f>
        <v>=DISPIMG("ID_B654892118EB48049296DCE5319B86DD",1)</v>
      </c>
      <c r="N41" s="16"/>
      <c r="O41" s="17"/>
      <c r="P41" s="18" t="s">
        <v>247</v>
      </c>
      <c r="Q41" s="19" t="s">
        <v>58</v>
      </c>
    </row>
    <row r="42" ht="61.5" customHeight="1" spans="1:17">
      <c r="A42" s="11">
        <v>41</v>
      </c>
      <c r="B42" s="11" t="s">
        <v>15</v>
      </c>
      <c r="C42" s="12" t="s">
        <v>16</v>
      </c>
      <c r="D42" s="12" t="s">
        <v>248</v>
      </c>
      <c r="E42" s="12"/>
      <c r="F42" s="12" t="s">
        <v>18</v>
      </c>
      <c r="G42" s="12" t="s">
        <v>249</v>
      </c>
      <c r="H42" s="12" t="s">
        <v>250</v>
      </c>
      <c r="I42" s="13" t="s">
        <v>251</v>
      </c>
      <c r="J42" s="13" t="s">
        <v>252</v>
      </c>
      <c r="K42" s="12" t="s">
        <v>23</v>
      </c>
      <c r="L42" s="13" t="s">
        <v>11</v>
      </c>
      <c r="M42" s="18" t="str">
        <f>_xlfn.DISPIMG("ID_962140199A9441C9B8CC47F7187DA600",1)</f>
        <v>=DISPIMG("ID_962140199A9441C9B8CC47F7187DA600",1)</v>
      </c>
      <c r="N42" s="21" t="str">
        <f>_xlfn.DISPIMG("ID_3E82FAFD369F4587A35C498C52A34DF7",1)</f>
        <v>=DISPIMG("ID_3E82FAFD369F4587A35C498C52A34DF7",1)</v>
      </c>
      <c r="O42" s="22"/>
      <c r="P42" s="18" t="s">
        <v>253</v>
      </c>
      <c r="Q42" s="23" t="s">
        <v>97</v>
      </c>
    </row>
    <row r="44" spans="1:17">
      <c r="N44"/>
    </row>
  </sheetData>
  <autoFilter xmlns:etc="http://www.wps.cn/officeDocument/2017/etCustomData" ref="A1:Q42" etc:filterBottomFollowUsedRange="0">
    <extLst/>
  </autoFilter>
  <mergeCells count="41">
    <mergeCell ref="M1:O1"/>
    <mergeCell ref="M2:O2"/>
    <mergeCell ref="M3:O3"/>
    <mergeCell ref="N5:O5"/>
    <mergeCell ref="M6:O6"/>
    <mergeCell ref="M7:O7"/>
    <mergeCell ref="M8:O8"/>
    <mergeCell ref="N9:O9"/>
    <mergeCell ref="N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N33:O33"/>
    <mergeCell ref="M34:O34"/>
    <mergeCell ref="M35:O35"/>
    <mergeCell ref="M36:O36"/>
    <mergeCell ref="M37:O37"/>
    <mergeCell ref="M38:O38"/>
    <mergeCell ref="N39:O39"/>
    <mergeCell ref="M40:O40"/>
    <mergeCell ref="M41:O41"/>
    <mergeCell ref="N42:O42"/>
  </mergeCells>
  <hyperlinks>
    <hyperlink ref="L2" r:id="rId2" display="详细信息视图"/>
    <hyperlink ref="L3" r:id="rId3" display="详细信息视图"/>
    <hyperlink ref="L4" r:id="rId4" display="详细信息视图"/>
    <hyperlink ref="L5" r:id="rId5" display="详细信息视图"/>
    <hyperlink ref="L6" r:id="rId6" display="详细信息视图"/>
    <hyperlink ref="L7" r:id="rId7" display="详细信息视图"/>
    <hyperlink ref="L8" r:id="rId8" display="详细信息视图"/>
    <hyperlink ref="L9" r:id="rId9" display="详细信息视图"/>
    <hyperlink ref="L10" r:id="rId10" display="详细信息视图"/>
    <hyperlink ref="L11" r:id="rId11" display="详细信息视图"/>
    <hyperlink ref="L12" r:id="rId12" display="详细信息视图"/>
    <hyperlink ref="L13" r:id="rId13" display="详细信息视图"/>
    <hyperlink ref="L14" r:id="rId14" display="详细信息视图"/>
    <hyperlink ref="L15" r:id="rId15" display="详细信息视图"/>
    <hyperlink ref="L16" r:id="rId16" display="详细信息视图"/>
    <hyperlink ref="L17" r:id="rId17" display="详细信息视图"/>
    <hyperlink ref="L18" r:id="rId18" display="详细信息视图"/>
    <hyperlink ref="L19" r:id="rId19" display="详细信息视图"/>
    <hyperlink ref="L20" r:id="rId20" display="详细信息视图"/>
    <hyperlink ref="L21" r:id="rId21" display="详细信息视图"/>
    <hyperlink ref="L22" r:id="rId22" display="详细信息视图"/>
    <hyperlink ref="L23" r:id="rId23" display="详细信息视图"/>
    <hyperlink ref="L24" r:id="rId24" display="详细信息视图"/>
    <hyperlink ref="L25" r:id="rId25" display="详细信息视图"/>
    <hyperlink ref="L26" r:id="rId26" display="详细信息视图"/>
    <hyperlink ref="L27" r:id="rId27" display="详细信息视图"/>
    <hyperlink ref="L28" r:id="rId28" display="详细信息视图"/>
    <hyperlink ref="L29" r:id="rId29" display="详细信息视图"/>
    <hyperlink ref="L30" r:id="rId30" display="详细信息视图"/>
    <hyperlink ref="L31" r:id="rId31" display="详细信息视图"/>
    <hyperlink ref="L32" r:id="rId32" display="详细信息视图"/>
    <hyperlink ref="L33" r:id="rId33" display="详细信息视图"/>
    <hyperlink ref="L34" r:id="rId34" display="详细信息视图"/>
    <hyperlink ref="L35" r:id="rId35" display="详细信息视图"/>
    <hyperlink ref="L36" r:id="rId36" display="详细信息视图"/>
    <hyperlink ref="L37" r:id="rId37" display="详细信息视图"/>
    <hyperlink ref="L38" r:id="rId38" display="详细信息视图"/>
    <hyperlink ref="L39" r:id="rId39" display="详细信息视图"/>
    <hyperlink ref="L40" r:id="rId40" display="详细信息视图"/>
    <hyperlink ref="L41" r:id="rId41" display="详细信息视图"/>
    <hyperlink ref="L42" r:id="rId42" display="详细信息视图"/>
  </hyperlinks>
  <pageMargins left="0.75" right="0.75" top="1" bottom="1" header="0.5" footer="0.5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列表 - 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2026-07-17T10:48:00Z</dcterms:created>
  <dcterms:modified xsi:type="dcterms:W3CDTF">2026-07-17T11:51:39Z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99DAD74CD763327FD34C586A2DA2C515_42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